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250" windowHeight="11910"/>
  </bookViews>
  <sheets>
    <sheet name="Sheet1" sheetId="1" r:id="rId1"/>
    <sheet name="Sheet2" sheetId="2" r:id="rId2"/>
    <sheet name="Sheet3" sheetId="3" r:id="rId3"/>
  </sheets>
  <definedNames>
    <definedName name="_xlnm._FilterDatabase" localSheetId="0" hidden="1">Sheet1!$A$1:$M$662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386BCF26DF854C1BAA63627C5D437684" descr="英诺激光科技股份有限公司_企业参会码"/>
        <xdr:cNvPicPr/>
      </xdr:nvPicPr>
      <xdr:blipFill>
        <a:blip r:embed="rId1"/>
        <a:stretch>
          <a:fillRect/>
        </a:stretch>
      </xdr:blipFill>
      <xdr:spPr>
        <a:xfrm>
          <a:off x="0" y="0"/>
          <a:ext cx="4762500" cy="4762500"/>
        </a:xfrm>
        <a:prstGeom prst="rect">
          <a:avLst/>
        </a:prstGeom>
      </xdr:spPr>
    </xdr:pic>
  </etc:cellImage>
  <etc:cellImage>
    <xdr:pic>
      <xdr:nvPicPr>
        <xdr:cNvPr id="4" name="ID_17C3191D6DB54D0A8068A028988F8F70" descr="深圳市联赢激光股份有限公司_企业参会码"/>
        <xdr:cNvPicPr/>
      </xdr:nvPicPr>
      <xdr:blipFill>
        <a:blip r:embed="rId2"/>
        <a:stretch>
          <a:fillRect/>
        </a:stretch>
      </xdr:blipFill>
      <xdr:spPr>
        <a:xfrm>
          <a:off x="0" y="0"/>
          <a:ext cx="4762500" cy="4762500"/>
        </a:xfrm>
        <a:prstGeom prst="rect">
          <a:avLst/>
        </a:prstGeom>
      </xdr:spPr>
    </xdr:pic>
  </etc:cellImage>
  <etc:cellImage>
    <xdr:pic>
      <xdr:nvPicPr>
        <xdr:cNvPr id="18" name="ID_DFA803F842614D96938B745FE064C617" descr="惠州迪芬尼声学科技股份有限公司_企业参会码"/>
        <xdr:cNvPicPr/>
      </xdr:nvPicPr>
      <xdr:blipFill>
        <a:blip r:embed="rId3"/>
        <a:stretch>
          <a:fillRect/>
        </a:stretch>
      </xdr:blipFill>
      <xdr:spPr>
        <a:xfrm>
          <a:off x="0" y="0"/>
          <a:ext cx="4762500" cy="4762500"/>
        </a:xfrm>
        <a:prstGeom prst="rect">
          <a:avLst/>
        </a:prstGeom>
      </xdr:spPr>
    </xdr:pic>
  </etc:cellImage>
  <etc:cellImage>
    <xdr:pic>
      <xdr:nvPicPr>
        <xdr:cNvPr id="3" name="ID_C1BD5D1CF3E14447A67B4A840BDDBB9D" descr="惠州市宙邦化工有限公司_企业参会码"/>
        <xdr:cNvPicPr/>
      </xdr:nvPicPr>
      <xdr:blipFill>
        <a:blip r:embed="rId4"/>
        <a:stretch>
          <a:fillRect/>
        </a:stretch>
      </xdr:blipFill>
      <xdr:spPr>
        <a:xfrm>
          <a:off x="0" y="0"/>
          <a:ext cx="4762500" cy="4762500"/>
        </a:xfrm>
        <a:prstGeom prst="rect">
          <a:avLst/>
        </a:prstGeom>
      </xdr:spPr>
    </xdr:pic>
  </etc:cellImage>
  <etc:cellImage>
    <xdr:pic>
      <xdr:nvPicPr>
        <xdr:cNvPr id="9" name="ID_77C79243F538470ABC892174F7E05A31" descr="深圳市赢合科技股份有限公司_企业参会码"/>
        <xdr:cNvPicPr/>
      </xdr:nvPicPr>
      <xdr:blipFill>
        <a:blip r:embed="rId5"/>
        <a:stretch>
          <a:fillRect/>
        </a:stretch>
      </xdr:blipFill>
      <xdr:spPr>
        <a:xfrm>
          <a:off x="0" y="0"/>
          <a:ext cx="4762500" cy="4762500"/>
        </a:xfrm>
        <a:prstGeom prst="rect">
          <a:avLst/>
        </a:prstGeom>
      </xdr:spPr>
    </xdr:pic>
  </etc:cellImage>
  <etc:cellImage>
    <xdr:pic>
      <xdr:nvPicPr>
        <xdr:cNvPr id="24" name="ID_113AC00FD21F49A383497B57623596D7" descr="深圳市朗坤科技股份有限公司_企业参会码"/>
        <xdr:cNvPicPr/>
      </xdr:nvPicPr>
      <xdr:blipFill>
        <a:blip r:embed="rId6"/>
        <a:stretch>
          <a:fillRect/>
        </a:stretch>
      </xdr:blipFill>
      <xdr:spPr>
        <a:xfrm>
          <a:off x="0" y="0"/>
          <a:ext cx="4762500" cy="4762500"/>
        </a:xfrm>
        <a:prstGeom prst="rect">
          <a:avLst/>
        </a:prstGeom>
      </xdr:spPr>
    </xdr:pic>
  </etc:cellImage>
  <etc:cellImage>
    <xdr:pic>
      <xdr:nvPicPr>
        <xdr:cNvPr id="8" name="ID_1F7472C7C3454434B0D9B680D2359C26" descr="深圳市康冠科技股份有限公司_企业参会码"/>
        <xdr:cNvPicPr/>
      </xdr:nvPicPr>
      <xdr:blipFill>
        <a:blip r:embed="rId7"/>
        <a:stretch>
          <a:fillRect/>
        </a:stretch>
      </xdr:blipFill>
      <xdr:spPr>
        <a:xfrm>
          <a:off x="0" y="0"/>
          <a:ext cx="4762500" cy="4762500"/>
        </a:xfrm>
        <a:prstGeom prst="rect">
          <a:avLst/>
        </a:prstGeom>
      </xdr:spPr>
    </xdr:pic>
  </etc:cellImage>
  <etc:cellImage>
    <xdr:pic>
      <xdr:nvPicPr>
        <xdr:cNvPr id="6" name="ID_99117BB41F484B99AF895419AF364D41" descr="深圳市兆兴博拓科技股份有限公司_企业参会码"/>
        <xdr:cNvPicPr/>
      </xdr:nvPicPr>
      <xdr:blipFill>
        <a:blip r:embed="rId8"/>
        <a:stretch>
          <a:fillRect/>
        </a:stretch>
      </xdr:blipFill>
      <xdr:spPr>
        <a:xfrm>
          <a:off x="0" y="0"/>
          <a:ext cx="4762500" cy="4762500"/>
        </a:xfrm>
        <a:prstGeom prst="rect">
          <a:avLst/>
        </a:prstGeom>
      </xdr:spPr>
    </xdr:pic>
  </etc:cellImage>
  <etc:cellImage>
    <xdr:pic>
      <xdr:nvPicPr>
        <xdr:cNvPr id="5" name="ID_A057C16EDFBA4EB3914F15ECAE1B757C" descr="国家超级计算深圳中心（深圳云计算中心）_企业参会码"/>
        <xdr:cNvPicPr/>
      </xdr:nvPicPr>
      <xdr:blipFill>
        <a:blip r:embed="rId9"/>
        <a:stretch>
          <a:fillRect/>
        </a:stretch>
      </xdr:blipFill>
      <xdr:spPr>
        <a:xfrm>
          <a:off x="0" y="0"/>
          <a:ext cx="4762500" cy="4762500"/>
        </a:xfrm>
        <a:prstGeom prst="rect">
          <a:avLst/>
        </a:prstGeom>
      </xdr:spPr>
    </xdr:pic>
  </etc:cellImage>
  <etc:cellImage>
    <xdr:pic>
      <xdr:nvPicPr>
        <xdr:cNvPr id="7" name="ID_FC8909CAF63A43FBB18118E549972565" descr="广东利元亨智能装备股份有限公司_企业参会码"/>
        <xdr:cNvPicPr/>
      </xdr:nvPicPr>
      <xdr:blipFill>
        <a:blip r:embed="rId10"/>
        <a:stretch>
          <a:fillRect/>
        </a:stretch>
      </xdr:blipFill>
      <xdr:spPr>
        <a:xfrm>
          <a:off x="0" y="0"/>
          <a:ext cx="4762500" cy="4762500"/>
        </a:xfrm>
        <a:prstGeom prst="rect">
          <a:avLst/>
        </a:prstGeom>
      </xdr:spPr>
    </xdr:pic>
  </etc:cellImage>
  <etc:cellImage>
    <xdr:pic>
      <xdr:nvPicPr>
        <xdr:cNvPr id="10" name="ID_506D150D942344B6BD443855B62660BD" descr="深圳市研一新材料有限责任公司_企业参会码"/>
        <xdr:cNvPicPr/>
      </xdr:nvPicPr>
      <xdr:blipFill>
        <a:blip r:embed="rId11"/>
        <a:stretch>
          <a:fillRect/>
        </a:stretch>
      </xdr:blipFill>
      <xdr:spPr>
        <a:xfrm>
          <a:off x="0" y="0"/>
          <a:ext cx="4762500" cy="4762500"/>
        </a:xfrm>
        <a:prstGeom prst="rect">
          <a:avLst/>
        </a:prstGeom>
      </xdr:spPr>
    </xdr:pic>
  </etc:cellImage>
  <etc:cellImage>
    <xdr:pic>
      <xdr:nvPicPr>
        <xdr:cNvPr id="20" name="ID_84EEC3B0C7F0478D97FA9A5DABA08C9D" descr="惠州高盛达科技股份有限公司_企业参会码"/>
        <xdr:cNvPicPr/>
      </xdr:nvPicPr>
      <xdr:blipFill>
        <a:blip r:embed="rId12"/>
        <a:stretch>
          <a:fillRect/>
        </a:stretch>
      </xdr:blipFill>
      <xdr:spPr>
        <a:xfrm>
          <a:off x="0" y="0"/>
          <a:ext cx="4762500" cy="4762500"/>
        </a:xfrm>
        <a:prstGeom prst="rect">
          <a:avLst/>
        </a:prstGeom>
      </xdr:spPr>
    </xdr:pic>
  </etc:cellImage>
  <etc:cellImage>
    <xdr:pic>
      <xdr:nvPicPr>
        <xdr:cNvPr id="11" name="ID_B13F789D00DF43A7AB43CC096BB02CDE" descr="惠州华阳通用电子有限公司_企业参会码"/>
        <xdr:cNvPicPr/>
      </xdr:nvPicPr>
      <xdr:blipFill>
        <a:blip r:embed="rId13"/>
        <a:stretch>
          <a:fillRect/>
        </a:stretch>
      </xdr:blipFill>
      <xdr:spPr>
        <a:xfrm>
          <a:off x="0" y="0"/>
          <a:ext cx="4762500" cy="4762500"/>
        </a:xfrm>
        <a:prstGeom prst="rect">
          <a:avLst/>
        </a:prstGeom>
      </xdr:spPr>
    </xdr:pic>
  </etc:cellImage>
  <etc:cellImage>
    <xdr:pic>
      <xdr:nvPicPr>
        <xdr:cNvPr id="12" name="ID_5126EEBC61E14F5C80C22A323EC8091B" descr="珠海格力精密模具有限公司_企业参会码"/>
        <xdr:cNvPicPr/>
      </xdr:nvPicPr>
      <xdr:blipFill>
        <a:blip r:embed="rId14"/>
        <a:stretch>
          <a:fillRect/>
        </a:stretch>
      </xdr:blipFill>
      <xdr:spPr>
        <a:xfrm>
          <a:off x="0" y="0"/>
          <a:ext cx="4762500" cy="4762500"/>
        </a:xfrm>
        <a:prstGeom prst="rect">
          <a:avLst/>
        </a:prstGeom>
      </xdr:spPr>
    </xdr:pic>
  </etc:cellImage>
  <etc:cellImage>
    <xdr:pic>
      <xdr:nvPicPr>
        <xdr:cNvPr id="13" name="ID_F1DB278065F148F999C8692001877C94" descr="东莞市固测智能科技有限公司_企业参会码"/>
        <xdr:cNvPicPr/>
      </xdr:nvPicPr>
      <xdr:blipFill>
        <a:blip r:embed="rId15"/>
        <a:stretch>
          <a:fillRect/>
        </a:stretch>
      </xdr:blipFill>
      <xdr:spPr>
        <a:xfrm>
          <a:off x="0" y="0"/>
          <a:ext cx="4762500" cy="4762500"/>
        </a:xfrm>
        <a:prstGeom prst="rect">
          <a:avLst/>
        </a:prstGeom>
      </xdr:spPr>
    </xdr:pic>
  </etc:cellImage>
  <etc:cellImage>
    <xdr:pic>
      <xdr:nvPicPr>
        <xdr:cNvPr id="14" name="ID_66F168C3EA2F43C890C3828EFAA25A28" descr="楚岳（惠州）热传科技有限公司_企业参会码"/>
        <xdr:cNvPicPr/>
      </xdr:nvPicPr>
      <xdr:blipFill>
        <a:blip r:embed="rId16"/>
        <a:stretch>
          <a:fillRect/>
        </a:stretch>
      </xdr:blipFill>
      <xdr:spPr>
        <a:xfrm>
          <a:off x="0" y="0"/>
          <a:ext cx="4762500" cy="4762500"/>
        </a:xfrm>
        <a:prstGeom prst="rect">
          <a:avLst/>
        </a:prstGeom>
      </xdr:spPr>
    </xdr:pic>
  </etc:cellImage>
  <etc:cellImage>
    <xdr:pic>
      <xdr:nvPicPr>
        <xdr:cNvPr id="15" name="ID_74E8D7D080DF417BBBAE7472E85A54CE" descr="深圳市克洛诺斯科技有限公司_企业参会码"/>
        <xdr:cNvPicPr/>
      </xdr:nvPicPr>
      <xdr:blipFill>
        <a:blip r:embed="rId17"/>
        <a:stretch>
          <a:fillRect/>
        </a:stretch>
      </xdr:blipFill>
      <xdr:spPr>
        <a:xfrm>
          <a:off x="0" y="0"/>
          <a:ext cx="4762500" cy="4762500"/>
        </a:xfrm>
        <a:prstGeom prst="rect">
          <a:avLst/>
        </a:prstGeom>
      </xdr:spPr>
    </xdr:pic>
  </etc:cellImage>
  <etc:cellImage>
    <xdr:pic>
      <xdr:nvPicPr>
        <xdr:cNvPr id="16" name="ID_D9746AD537864FDD9D80B12D5DFF65D6" descr="深圳市业展电子有限公司_企业参会码"/>
        <xdr:cNvPicPr/>
      </xdr:nvPicPr>
      <xdr:blipFill>
        <a:blip r:embed="rId18"/>
        <a:stretch>
          <a:fillRect/>
        </a:stretch>
      </xdr:blipFill>
      <xdr:spPr>
        <a:xfrm>
          <a:off x="0" y="0"/>
          <a:ext cx="4762500" cy="4762500"/>
        </a:xfrm>
        <a:prstGeom prst="rect">
          <a:avLst/>
        </a:prstGeom>
      </xdr:spPr>
    </xdr:pic>
  </etc:cellImage>
  <etc:cellImage>
    <xdr:pic>
      <xdr:nvPicPr>
        <xdr:cNvPr id="26" name="ID_006C1EADC4B247E083AC30EB3C1B92BC" descr="惠州市德赛西威汽车电子股份有限公司_企业参会码"/>
        <xdr:cNvPicPr/>
      </xdr:nvPicPr>
      <xdr:blipFill>
        <a:blip r:embed="rId19"/>
        <a:stretch>
          <a:fillRect/>
        </a:stretch>
      </xdr:blipFill>
      <xdr:spPr>
        <a:xfrm>
          <a:off x="0" y="0"/>
          <a:ext cx="4762500" cy="4762500"/>
        </a:xfrm>
        <a:prstGeom prst="rect">
          <a:avLst/>
        </a:prstGeom>
      </xdr:spPr>
    </xdr:pic>
  </etc:cellImage>
  <etc:cellImage>
    <xdr:pic>
      <xdr:nvPicPr>
        <xdr:cNvPr id="17" name="ID_0A561AF1E4D844C495A2D178A6059BF4" descr="惠州硕贝德无线科技股份有限公司_企业参会码"/>
        <xdr:cNvPicPr/>
      </xdr:nvPicPr>
      <xdr:blipFill>
        <a:blip r:embed="rId20"/>
        <a:stretch>
          <a:fillRect/>
        </a:stretch>
      </xdr:blipFill>
      <xdr:spPr>
        <a:xfrm>
          <a:off x="0" y="0"/>
          <a:ext cx="4762500" cy="4762500"/>
        </a:xfrm>
        <a:prstGeom prst="rect">
          <a:avLst/>
        </a:prstGeom>
      </xdr:spPr>
    </xdr:pic>
  </etc:cellImage>
  <etc:cellImage>
    <xdr:pic>
      <xdr:nvPicPr>
        <xdr:cNvPr id="19" name="ID_E65ACBBB9A1C4CC3966EA2B25ECF8A39" descr="广东风华高新科技股份有限公司_企业参会码 (1)"/>
        <xdr:cNvPicPr/>
      </xdr:nvPicPr>
      <xdr:blipFill>
        <a:blip r:embed="rId21"/>
        <a:stretch>
          <a:fillRect/>
        </a:stretch>
      </xdr:blipFill>
      <xdr:spPr>
        <a:xfrm>
          <a:off x="0" y="0"/>
          <a:ext cx="4762500" cy="4762500"/>
        </a:xfrm>
        <a:prstGeom prst="rect">
          <a:avLst/>
        </a:prstGeom>
      </xdr:spPr>
    </xdr:pic>
  </etc:cellImage>
  <etc:cellImage>
    <xdr:pic>
      <xdr:nvPicPr>
        <xdr:cNvPr id="21" name="ID_9093C4054A524CE28A115D2F0F40D660" descr="惠州亿纬锂能股份有限公司_企业参会码"/>
        <xdr:cNvPicPr/>
      </xdr:nvPicPr>
      <xdr:blipFill>
        <a:blip r:embed="rId22"/>
        <a:stretch>
          <a:fillRect/>
        </a:stretch>
      </xdr:blipFill>
      <xdr:spPr>
        <a:xfrm>
          <a:off x="0" y="0"/>
          <a:ext cx="4762500" cy="4762500"/>
        </a:xfrm>
        <a:prstGeom prst="rect">
          <a:avLst/>
        </a:prstGeom>
      </xdr:spPr>
    </xdr:pic>
  </etc:cellImage>
  <etc:cellImage>
    <xdr:pic>
      <xdr:nvPicPr>
        <xdr:cNvPr id="22" name="ID_E5F7F945D1FB489A9793A6CFC18CBD0F" descr="顺科智连技术股份有限公司_企业参会码"/>
        <xdr:cNvPicPr/>
      </xdr:nvPicPr>
      <xdr:blipFill>
        <a:blip r:embed="rId23"/>
        <a:stretch>
          <a:fillRect/>
        </a:stretch>
      </xdr:blipFill>
      <xdr:spPr>
        <a:xfrm>
          <a:off x="0" y="0"/>
          <a:ext cx="4762500" cy="4762500"/>
        </a:xfrm>
        <a:prstGeom prst="rect">
          <a:avLst/>
        </a:prstGeom>
      </xdr:spPr>
    </xdr:pic>
  </etc:cellImage>
  <etc:cellImage>
    <xdr:pic>
      <xdr:nvPicPr>
        <xdr:cNvPr id="23" name="ID_555A84324CD94E84BD684084BA29DF66" descr="深圳市智胜新电子科技股份有限公司（惠州）分公司_企业参会码"/>
        <xdr:cNvPicPr/>
      </xdr:nvPicPr>
      <xdr:blipFill>
        <a:blip r:embed="rId24"/>
        <a:stretch>
          <a:fillRect/>
        </a:stretch>
      </xdr:blipFill>
      <xdr:spPr>
        <a:xfrm>
          <a:off x="0" y="0"/>
          <a:ext cx="4762500" cy="4762500"/>
        </a:xfrm>
        <a:prstGeom prst="rect">
          <a:avLst/>
        </a:prstGeom>
      </xdr:spPr>
    </xdr:pic>
  </etc:cellImage>
  <etc:cellImage>
    <xdr:pic>
      <xdr:nvPicPr>
        <xdr:cNvPr id="25" name="ID_87C6B919F12B48D19785D5549B7FB8B1" descr="广东纵胜新材料股份有限公司_企业参会码"/>
        <xdr:cNvPicPr/>
      </xdr:nvPicPr>
      <xdr:blipFill>
        <a:blip r:embed="rId25"/>
        <a:stretch>
          <a:fillRect/>
        </a:stretch>
      </xdr:blipFill>
      <xdr:spPr>
        <a:xfrm>
          <a:off x="0" y="0"/>
          <a:ext cx="4762500" cy="4762500"/>
        </a:xfrm>
        <a:prstGeom prst="rect">
          <a:avLst/>
        </a:prstGeom>
      </xdr:spPr>
    </xdr:pic>
  </etc:cellImage>
  <etc:cellImage>
    <xdr:pic>
      <xdr:nvPicPr>
        <xdr:cNvPr id="27" name="ID_FB32661D8D014BEABBF920F00182B95C" descr="胜宏科技（惠州）股份有限公司_企业参会码"/>
        <xdr:cNvPicPr/>
      </xdr:nvPicPr>
      <xdr:blipFill>
        <a:blip r:embed="rId26"/>
        <a:stretch>
          <a:fillRect/>
        </a:stretch>
      </xdr:blipFill>
      <xdr:spPr>
        <a:xfrm>
          <a:off x="0" y="0"/>
          <a:ext cx="4762500" cy="4762500"/>
        </a:xfrm>
        <a:prstGeom prst="rect">
          <a:avLst/>
        </a:prstGeom>
      </xdr:spPr>
    </xdr:pic>
  </etc:cellImage>
  <etc:cellImage>
    <xdr:pic>
      <xdr:nvPicPr>
        <xdr:cNvPr id="29" name="ID_8F0A9CE78773453C9DEDD86E23C0D6BE" descr="广东邦固化学科技有限公司_企业参会码"/>
        <xdr:cNvPicPr/>
      </xdr:nvPicPr>
      <xdr:blipFill>
        <a:blip r:embed="rId27"/>
        <a:stretch>
          <a:fillRect/>
        </a:stretch>
      </xdr:blipFill>
      <xdr:spPr>
        <a:xfrm>
          <a:off x="0" y="0"/>
          <a:ext cx="4762500" cy="4762500"/>
        </a:xfrm>
        <a:prstGeom prst="rect">
          <a:avLst/>
        </a:prstGeom>
      </xdr:spPr>
    </xdr:pic>
  </etc:cellImage>
  <etc:cellImage>
    <xdr:pic>
      <xdr:nvPicPr>
        <xdr:cNvPr id="30" name="ID_5756D8A41E434217969BE4C00FBC0FF9" descr="惠州市九惠制药股份有限公司_企业参会码"/>
        <xdr:cNvPicPr/>
      </xdr:nvPicPr>
      <xdr:blipFill>
        <a:blip r:embed="rId28"/>
        <a:stretch>
          <a:fillRect/>
        </a:stretch>
      </xdr:blipFill>
      <xdr:spPr>
        <a:xfrm>
          <a:off x="0" y="0"/>
          <a:ext cx="4762500" cy="4762500"/>
        </a:xfrm>
        <a:prstGeom prst="rect">
          <a:avLst/>
        </a:prstGeom>
      </xdr:spPr>
    </xdr:pic>
  </etc:cellImage>
  <etc:cellImage>
    <xdr:pic>
      <xdr:nvPicPr>
        <xdr:cNvPr id="31" name="ID_B5AF6AED401847EE8ACE6241AC3A780F" descr="广东省广播电视网络股份有限公司_企业参会码"/>
        <xdr:cNvPicPr/>
      </xdr:nvPicPr>
      <xdr:blipFill>
        <a:blip r:embed="rId29"/>
        <a:stretch>
          <a:fillRect/>
        </a:stretch>
      </xdr:blipFill>
      <xdr:spPr>
        <a:xfrm>
          <a:off x="0" y="0"/>
          <a:ext cx="4762500" cy="4762500"/>
        </a:xfrm>
        <a:prstGeom prst="rect">
          <a:avLst/>
        </a:prstGeom>
      </xdr:spPr>
    </xdr:pic>
  </etc:cellImage>
  <etc:cellImage>
    <xdr:pic>
      <xdr:nvPicPr>
        <xdr:cNvPr id="32" name="ID_389DFF71039542598A91694DCD6825A9" descr="鹤山市中富兴业电路有限公司_企业参会码"/>
        <xdr:cNvPicPr/>
      </xdr:nvPicPr>
      <xdr:blipFill>
        <a:blip r:embed="rId30"/>
        <a:stretch>
          <a:fillRect/>
        </a:stretch>
      </xdr:blipFill>
      <xdr:spPr>
        <a:xfrm>
          <a:off x="0" y="0"/>
          <a:ext cx="4762500" cy="4762500"/>
        </a:xfrm>
        <a:prstGeom prst="rect">
          <a:avLst/>
        </a:prstGeom>
      </xdr:spPr>
    </xdr:pic>
  </etc:cellImage>
  <etc:cellImage>
    <xdr:pic>
      <xdr:nvPicPr>
        <xdr:cNvPr id="33" name="ID_4AD7811FE03C4040B4D9BF9439189364" descr="惠州大亚湾区石化投资集团有限公司_企业参会码"/>
        <xdr:cNvPicPr/>
      </xdr:nvPicPr>
      <xdr:blipFill>
        <a:blip r:embed="rId31"/>
        <a:stretch>
          <a:fillRect/>
        </a:stretch>
      </xdr:blipFill>
      <xdr:spPr>
        <a:xfrm>
          <a:off x="0" y="0"/>
          <a:ext cx="4762500" cy="4762500"/>
        </a:xfrm>
        <a:prstGeom prst="rect">
          <a:avLst/>
        </a:prstGeom>
      </xdr:spPr>
    </xdr:pic>
  </etc:cellImage>
  <etc:cellImage>
    <xdr:pic>
      <xdr:nvPicPr>
        <xdr:cNvPr id="34" name="ID_CEBA3F7F925B4972B896C5F2952AD495" descr="惠州赣锋锂电科技有限公司_企业参会码"/>
        <xdr:cNvPicPr/>
      </xdr:nvPicPr>
      <xdr:blipFill>
        <a:blip r:embed="rId32"/>
        <a:stretch>
          <a:fillRect/>
        </a:stretch>
      </xdr:blipFill>
      <xdr:spPr>
        <a:xfrm>
          <a:off x="0" y="0"/>
          <a:ext cx="4762500" cy="4762500"/>
        </a:xfrm>
        <a:prstGeom prst="rect">
          <a:avLst/>
        </a:prstGeom>
      </xdr:spPr>
    </xdr:pic>
  </etc:cellImage>
  <etc:cellImage>
    <xdr:pic>
      <xdr:nvPicPr>
        <xdr:cNvPr id="35" name="ID_6D984E3FF967418BB4D4FBFD88EBA851" descr="五邑大学_企业参会码"/>
        <xdr:cNvPicPr/>
      </xdr:nvPicPr>
      <xdr:blipFill>
        <a:blip r:embed="rId33"/>
        <a:stretch>
          <a:fillRect/>
        </a:stretch>
      </xdr:blipFill>
      <xdr:spPr>
        <a:xfrm>
          <a:off x="0" y="0"/>
          <a:ext cx="4762500" cy="4762500"/>
        </a:xfrm>
        <a:prstGeom prst="rect">
          <a:avLst/>
        </a:prstGeom>
      </xdr:spPr>
    </xdr:pic>
  </etc:cellImage>
  <etc:cellImage>
    <xdr:pic>
      <xdr:nvPicPr>
        <xdr:cNvPr id="36" name="ID_D11AE32CC92F4D3EB7908C63421046B0" descr="广东博盈特焊技术股份有限公司_企业参会码"/>
        <xdr:cNvPicPr/>
      </xdr:nvPicPr>
      <xdr:blipFill>
        <a:blip r:embed="rId34"/>
        <a:stretch>
          <a:fillRect/>
        </a:stretch>
      </xdr:blipFill>
      <xdr:spPr>
        <a:xfrm>
          <a:off x="0" y="0"/>
          <a:ext cx="4762500" cy="4762500"/>
        </a:xfrm>
        <a:prstGeom prst="rect">
          <a:avLst/>
        </a:prstGeom>
      </xdr:spPr>
    </xdr:pic>
  </etc:cellImage>
  <etc:cellImage>
    <xdr:pic>
      <xdr:nvPicPr>
        <xdr:cNvPr id="37" name="ID_E9B0ABB02789426B9DF46BAB7E2CBB0D" descr="华通电脑（惠州）有限公司_企业参会码"/>
        <xdr:cNvPicPr/>
      </xdr:nvPicPr>
      <xdr:blipFill>
        <a:blip r:embed="rId35"/>
        <a:stretch>
          <a:fillRect/>
        </a:stretch>
      </xdr:blipFill>
      <xdr:spPr>
        <a:xfrm>
          <a:off x="0" y="0"/>
          <a:ext cx="4762500" cy="4762500"/>
        </a:xfrm>
        <a:prstGeom prst="rect">
          <a:avLst/>
        </a:prstGeom>
      </xdr:spPr>
    </xdr:pic>
  </etc:cellImage>
  <etc:cellImage>
    <xdr:pic>
      <xdr:nvPicPr>
        <xdr:cNvPr id="38" name="ID_5D542E1F5C88482183AE0555A8D0144A" descr="广东海空行航空技术有限公司_企业参会码"/>
        <xdr:cNvPicPr/>
      </xdr:nvPicPr>
      <xdr:blipFill>
        <a:blip r:embed="rId36"/>
        <a:stretch>
          <a:fillRect/>
        </a:stretch>
      </xdr:blipFill>
      <xdr:spPr>
        <a:xfrm>
          <a:off x="0" y="0"/>
          <a:ext cx="4762500" cy="4762500"/>
        </a:xfrm>
        <a:prstGeom prst="rect">
          <a:avLst/>
        </a:prstGeom>
      </xdr:spPr>
    </xdr:pic>
  </etc:cellImage>
  <etc:cellImage>
    <xdr:pic>
      <xdr:nvPicPr>
        <xdr:cNvPr id="40" name="ID_97D13FB2B53D4538B9258872DFDA2772" descr="广东佳宝集团有限公司_企业参会码"/>
        <xdr:cNvPicPr/>
      </xdr:nvPicPr>
      <xdr:blipFill>
        <a:blip r:embed="rId37"/>
        <a:stretch>
          <a:fillRect/>
        </a:stretch>
      </xdr:blipFill>
      <xdr:spPr>
        <a:xfrm>
          <a:off x="0" y="0"/>
          <a:ext cx="4762500" cy="4762500"/>
        </a:xfrm>
        <a:prstGeom prst="rect">
          <a:avLst/>
        </a:prstGeom>
      </xdr:spPr>
    </xdr:pic>
  </etc:cellImage>
  <etc:cellImage>
    <xdr:pic>
      <xdr:nvPicPr>
        <xdr:cNvPr id="41" name="ID_1DA2ACD16BD244D1815C9CF857C5D034" descr="广州国机智能橡塑密封科技有限公司_企业参会码"/>
        <xdr:cNvPicPr/>
      </xdr:nvPicPr>
      <xdr:blipFill>
        <a:blip r:embed="rId38"/>
        <a:stretch>
          <a:fillRect/>
        </a:stretch>
      </xdr:blipFill>
      <xdr:spPr>
        <a:xfrm>
          <a:off x="0" y="0"/>
          <a:ext cx="4762500" cy="4762500"/>
        </a:xfrm>
        <a:prstGeom prst="rect">
          <a:avLst/>
        </a:prstGeom>
      </xdr:spPr>
    </xdr:pic>
  </etc:cellImage>
  <etc:cellImage>
    <xdr:pic>
      <xdr:nvPicPr>
        <xdr:cNvPr id="42" name="ID_7082B0627E8B4A22B5F903FD32A7CED8" descr="广州理工学院_企业参会码"/>
        <xdr:cNvPicPr/>
      </xdr:nvPicPr>
      <xdr:blipFill>
        <a:blip r:embed="rId39"/>
        <a:stretch>
          <a:fillRect/>
        </a:stretch>
      </xdr:blipFill>
      <xdr:spPr>
        <a:xfrm>
          <a:off x="0" y="0"/>
          <a:ext cx="4762500" cy="4762500"/>
        </a:xfrm>
        <a:prstGeom prst="rect">
          <a:avLst/>
        </a:prstGeom>
      </xdr:spPr>
    </xdr:pic>
  </etc:cellImage>
  <etc:cellImage>
    <xdr:pic>
      <xdr:nvPicPr>
        <xdr:cNvPr id="43" name="ID_7689091F32FF49698EA1F91EB0EC26B0" descr="深圳前海百递网络有限公司_企业参会码"/>
        <xdr:cNvPicPr/>
      </xdr:nvPicPr>
      <xdr:blipFill>
        <a:blip r:embed="rId40"/>
        <a:stretch>
          <a:fillRect/>
        </a:stretch>
      </xdr:blipFill>
      <xdr:spPr>
        <a:xfrm>
          <a:off x="0" y="0"/>
          <a:ext cx="4762500" cy="4762500"/>
        </a:xfrm>
        <a:prstGeom prst="rect">
          <a:avLst/>
        </a:prstGeom>
      </xdr:spPr>
    </xdr:pic>
  </etc:cellImage>
  <etc:cellImage>
    <xdr:pic>
      <xdr:nvPicPr>
        <xdr:cNvPr id="44" name="ID_6DF3AB51CC24424F8FAEF058770A7FFA" descr="江门北方诺林机电设备制造有限公司_企业参会码"/>
        <xdr:cNvPicPr/>
      </xdr:nvPicPr>
      <xdr:blipFill>
        <a:blip r:embed="rId41"/>
        <a:stretch>
          <a:fillRect/>
        </a:stretch>
      </xdr:blipFill>
      <xdr:spPr>
        <a:xfrm>
          <a:off x="0" y="0"/>
          <a:ext cx="4762500" cy="4762500"/>
        </a:xfrm>
        <a:prstGeom prst="rect">
          <a:avLst/>
        </a:prstGeom>
      </xdr:spPr>
    </xdr:pic>
  </etc:cellImage>
  <etc:cellImage>
    <xdr:pic>
      <xdr:nvPicPr>
        <xdr:cNvPr id="45" name="ID_1CFBCCDDBBBB4868A59D4717E2883265" descr="江门市久冠松高分子材料有限公司_企业参会码"/>
        <xdr:cNvPicPr/>
      </xdr:nvPicPr>
      <xdr:blipFill>
        <a:blip r:embed="rId42"/>
        <a:stretch>
          <a:fillRect/>
        </a:stretch>
      </xdr:blipFill>
      <xdr:spPr>
        <a:xfrm>
          <a:off x="0" y="0"/>
          <a:ext cx="4762500" cy="4762500"/>
        </a:xfrm>
        <a:prstGeom prst="rect">
          <a:avLst/>
        </a:prstGeom>
      </xdr:spPr>
    </xdr:pic>
  </etc:cellImage>
  <etc:cellImage>
    <xdr:pic>
      <xdr:nvPicPr>
        <xdr:cNvPr id="46" name="ID_B5457EBD83F6412DAF582300BE52A7D9" descr="鹤山市知墨印刷粘合材料有限公司_企业参会码"/>
        <xdr:cNvPicPr/>
      </xdr:nvPicPr>
      <xdr:blipFill>
        <a:blip r:embed="rId43"/>
        <a:stretch>
          <a:fillRect/>
        </a:stretch>
      </xdr:blipFill>
      <xdr:spPr>
        <a:xfrm>
          <a:off x="0" y="0"/>
          <a:ext cx="4762500" cy="4762500"/>
        </a:xfrm>
        <a:prstGeom prst="rect">
          <a:avLst/>
        </a:prstGeom>
      </xdr:spPr>
    </xdr:pic>
  </etc:cellImage>
  <etc:cellImage>
    <xdr:pic>
      <xdr:nvPicPr>
        <xdr:cNvPr id="47" name="ID_2F33AF90F0C6402BAA851DE963731D5F" descr="广东伟强铜业科技有限公司_企业参会码"/>
        <xdr:cNvPicPr/>
      </xdr:nvPicPr>
      <xdr:blipFill>
        <a:blip r:embed="rId44"/>
        <a:stretch>
          <a:fillRect/>
        </a:stretch>
      </xdr:blipFill>
      <xdr:spPr>
        <a:xfrm>
          <a:off x="0" y="0"/>
          <a:ext cx="4762500" cy="4762500"/>
        </a:xfrm>
        <a:prstGeom prst="rect">
          <a:avLst/>
        </a:prstGeom>
      </xdr:spPr>
    </xdr:pic>
  </etc:cellImage>
  <etc:cellImage>
    <xdr:pic>
      <xdr:nvPicPr>
        <xdr:cNvPr id="48" name="ID_AC6D333B435C4C00B321BBAA7D4B5DCB" descr="广州集泰化工股份有限公司_企业参会码"/>
        <xdr:cNvPicPr/>
      </xdr:nvPicPr>
      <xdr:blipFill>
        <a:blip r:embed="rId45"/>
        <a:stretch>
          <a:fillRect/>
        </a:stretch>
      </xdr:blipFill>
      <xdr:spPr>
        <a:xfrm>
          <a:off x="0" y="0"/>
          <a:ext cx="4762500" cy="4762500"/>
        </a:xfrm>
        <a:prstGeom prst="rect">
          <a:avLst/>
        </a:prstGeom>
      </xdr:spPr>
    </xdr:pic>
  </etc:cellImage>
  <etc:cellImage>
    <xdr:pic>
      <xdr:nvPicPr>
        <xdr:cNvPr id="49" name="ID_0877F96E8DFF4ACCA44157B257870341" descr="佛山市实达科技有限公司_企业参会码"/>
        <xdr:cNvPicPr/>
      </xdr:nvPicPr>
      <xdr:blipFill>
        <a:blip r:embed="rId46"/>
        <a:stretch>
          <a:fillRect/>
        </a:stretch>
      </xdr:blipFill>
      <xdr:spPr>
        <a:xfrm>
          <a:off x="0" y="0"/>
          <a:ext cx="4762500" cy="4762500"/>
        </a:xfrm>
        <a:prstGeom prst="rect">
          <a:avLst/>
        </a:prstGeom>
      </xdr:spPr>
    </xdr:pic>
  </etc:cellImage>
  <etc:cellImage>
    <xdr:pic>
      <xdr:nvPicPr>
        <xdr:cNvPr id="51" name="ID_0C12E04178104AF7852D97EA1A351371" descr="东风本田汽车零部件有限公司_企业参会码"/>
        <xdr:cNvPicPr/>
      </xdr:nvPicPr>
      <xdr:blipFill>
        <a:blip r:embed="rId47"/>
        <a:stretch>
          <a:fillRect/>
        </a:stretch>
      </xdr:blipFill>
      <xdr:spPr>
        <a:xfrm>
          <a:off x="0" y="0"/>
          <a:ext cx="4762500" cy="4762500"/>
        </a:xfrm>
        <a:prstGeom prst="rect">
          <a:avLst/>
        </a:prstGeom>
      </xdr:spPr>
    </xdr:pic>
  </etc:cellImage>
  <etc:cellImage>
    <xdr:pic>
      <xdr:nvPicPr>
        <xdr:cNvPr id="50" name="ID_1027EBBA137B44558803051031C61563" descr="惠州锂威新能源科技有限公司_企业参会码"/>
        <xdr:cNvPicPr/>
      </xdr:nvPicPr>
      <xdr:blipFill>
        <a:blip r:embed="rId48"/>
        <a:stretch>
          <a:fillRect/>
        </a:stretch>
      </xdr:blipFill>
      <xdr:spPr>
        <a:xfrm>
          <a:off x="0" y="0"/>
          <a:ext cx="4762500" cy="4762500"/>
        </a:xfrm>
        <a:prstGeom prst="rect">
          <a:avLst/>
        </a:prstGeom>
      </xdr:spPr>
    </xdr:pic>
  </etc:cellImage>
  <etc:cellImage>
    <xdr:pic>
      <xdr:nvPicPr>
        <xdr:cNvPr id="53" name="ID_761109FE49864043A47FCBD194497FBF" descr="中国科学院近代物理研究所_企业参会码"/>
        <xdr:cNvPicPr/>
      </xdr:nvPicPr>
      <xdr:blipFill>
        <a:blip r:embed="rId49"/>
        <a:stretch>
          <a:fillRect/>
        </a:stretch>
      </xdr:blipFill>
      <xdr:spPr>
        <a:xfrm>
          <a:off x="0" y="0"/>
          <a:ext cx="4762500" cy="4762500"/>
        </a:xfrm>
        <a:prstGeom prst="rect">
          <a:avLst/>
        </a:prstGeom>
      </xdr:spPr>
    </xdr:pic>
  </etc:cellImage>
  <etc:cellImage>
    <xdr:pic>
      <xdr:nvPicPr>
        <xdr:cNvPr id="52" name="ID_E07D0028BF2B4110BBB99F580E668176" descr="惠州铂科新感技术有限公司_企业参会码"/>
        <xdr:cNvPicPr/>
      </xdr:nvPicPr>
      <xdr:blipFill>
        <a:blip r:embed="rId50"/>
        <a:stretch>
          <a:fillRect/>
        </a:stretch>
      </xdr:blipFill>
      <xdr:spPr>
        <a:xfrm>
          <a:off x="0" y="0"/>
          <a:ext cx="4762500" cy="4762500"/>
        </a:xfrm>
        <a:prstGeom prst="rect">
          <a:avLst/>
        </a:prstGeom>
      </xdr:spPr>
    </xdr:pic>
  </etc:cellImage>
  <etc:cellImage>
    <xdr:pic>
      <xdr:nvPicPr>
        <xdr:cNvPr id="54" name="ID_852EE38A7B88403DAC945AECCB0F6281" descr="先进能源科学与技术广东省实验室_企业参会码"/>
        <xdr:cNvPicPr/>
      </xdr:nvPicPr>
      <xdr:blipFill>
        <a:blip r:embed="rId51"/>
        <a:stretch>
          <a:fillRect/>
        </a:stretch>
      </xdr:blipFill>
      <xdr:spPr>
        <a:xfrm>
          <a:off x="0" y="0"/>
          <a:ext cx="4762500" cy="4762500"/>
        </a:xfrm>
        <a:prstGeom prst="rect">
          <a:avLst/>
        </a:prstGeom>
      </xdr:spPr>
    </xdr:pic>
  </etc:cellImage>
  <etc:cellImage>
    <xdr:pic>
      <xdr:nvPicPr>
        <xdr:cNvPr id="55" name="ID_0B8C5641DED44EFF87F3CE1C1656E842" descr="惠州市产业投资集团有限公司_企业参会码"/>
        <xdr:cNvPicPr/>
      </xdr:nvPicPr>
      <xdr:blipFill>
        <a:blip r:embed="rId52"/>
        <a:stretch>
          <a:fillRect/>
        </a:stretch>
      </xdr:blipFill>
      <xdr:spPr>
        <a:xfrm>
          <a:off x="0" y="0"/>
          <a:ext cx="4762500" cy="4762500"/>
        </a:xfrm>
        <a:prstGeom prst="rect">
          <a:avLst/>
        </a:prstGeom>
      </xdr:spPr>
    </xdr:pic>
  </etc:cellImage>
  <etc:cellImage>
    <xdr:pic>
      <xdr:nvPicPr>
        <xdr:cNvPr id="56" name="ID_85DB515A1A9243D89625D7CD95FEDA88" descr="惠州市教育局_企业参会码"/>
        <xdr:cNvPicPr/>
      </xdr:nvPicPr>
      <xdr:blipFill>
        <a:blip r:embed="rId53"/>
        <a:stretch>
          <a:fillRect/>
        </a:stretch>
      </xdr:blipFill>
      <xdr:spPr>
        <a:xfrm>
          <a:off x="0" y="0"/>
          <a:ext cx="4762500" cy="4762500"/>
        </a:xfrm>
        <a:prstGeom prst="rect">
          <a:avLst/>
        </a:prstGeom>
      </xdr:spPr>
    </xdr:pic>
  </etc:cellImage>
  <etc:cellImage>
    <xdr:pic>
      <xdr:nvPicPr>
        <xdr:cNvPr id="58" name="ID_90E8BB50199449449459FE59161E1467" descr="深圳陆兮科技有限公司_企业参会码"/>
        <xdr:cNvPicPr/>
      </xdr:nvPicPr>
      <xdr:blipFill>
        <a:blip r:embed="rId54"/>
        <a:stretch>
          <a:fillRect/>
        </a:stretch>
      </xdr:blipFill>
      <xdr:spPr>
        <a:xfrm>
          <a:off x="0" y="0"/>
          <a:ext cx="4762500" cy="4762500"/>
        </a:xfrm>
        <a:prstGeom prst="rect">
          <a:avLst/>
        </a:prstGeom>
      </xdr:spPr>
    </xdr:pic>
  </etc:cellImage>
  <etc:cellImage>
    <xdr:pic>
      <xdr:nvPicPr>
        <xdr:cNvPr id="57" name="ID_B7807476171548A592131EE5F40B8E19" descr="惠州大亚湾城市开发建设投资集团有限公司_企业参会码"/>
        <xdr:cNvPicPr/>
      </xdr:nvPicPr>
      <xdr:blipFill>
        <a:blip r:embed="rId55"/>
        <a:stretch>
          <a:fillRect/>
        </a:stretch>
      </xdr:blipFill>
      <xdr:spPr>
        <a:xfrm>
          <a:off x="0" y="0"/>
          <a:ext cx="4762500" cy="4762500"/>
        </a:xfrm>
        <a:prstGeom prst="rect">
          <a:avLst/>
        </a:prstGeom>
      </xdr:spPr>
    </xdr:pic>
  </etc:cellImage>
  <etc:cellImage>
    <xdr:pic>
      <xdr:nvPicPr>
        <xdr:cNvPr id="60" name="ID_ED24051F63794CC4B5C7535AAABDE9DF" descr="惠州市国有资本投资集团有限公司_企业参会码"/>
        <xdr:cNvPicPr/>
      </xdr:nvPicPr>
      <xdr:blipFill>
        <a:blip r:embed="rId56"/>
        <a:stretch>
          <a:fillRect/>
        </a:stretch>
      </xdr:blipFill>
      <xdr:spPr>
        <a:xfrm>
          <a:off x="0" y="0"/>
          <a:ext cx="4762500" cy="4762500"/>
        </a:xfrm>
        <a:prstGeom prst="rect">
          <a:avLst/>
        </a:prstGeom>
      </xdr:spPr>
    </xdr:pic>
  </etc:cellImage>
  <etc:cellImage>
    <xdr:pic>
      <xdr:nvPicPr>
        <xdr:cNvPr id="62" name="ID_CAC9DA7DA45E4E12AD63D2595E88A490" descr="惠州市交通投资集团有限公司_企业参会码"/>
        <xdr:cNvPicPr/>
      </xdr:nvPicPr>
      <xdr:blipFill>
        <a:blip r:embed="rId57"/>
        <a:stretch>
          <a:fillRect/>
        </a:stretch>
      </xdr:blipFill>
      <xdr:spPr>
        <a:xfrm>
          <a:off x="0" y="0"/>
          <a:ext cx="4762500" cy="4762500"/>
        </a:xfrm>
        <a:prstGeom prst="rect">
          <a:avLst/>
        </a:prstGeom>
      </xdr:spPr>
    </xdr:pic>
  </etc:cellImage>
  <etc:cellImage>
    <xdr:pic>
      <xdr:nvPicPr>
        <xdr:cNvPr id="61" name="ID_27F5B0E6E8054C409AABC3BF8FBB867B" descr="惠州市水务集团有限公司_企业参会码 (1)"/>
        <xdr:cNvPicPr/>
      </xdr:nvPicPr>
      <xdr:blipFill>
        <a:blip r:embed="rId58"/>
        <a:stretch>
          <a:fillRect/>
        </a:stretch>
      </xdr:blipFill>
      <xdr:spPr>
        <a:xfrm>
          <a:off x="0" y="0"/>
          <a:ext cx="4762500" cy="4762500"/>
        </a:xfrm>
        <a:prstGeom prst="rect">
          <a:avLst/>
        </a:prstGeom>
      </xdr:spPr>
    </xdr:pic>
  </etc:cellImage>
  <etc:cellImage>
    <xdr:pic>
      <xdr:nvPicPr>
        <xdr:cNvPr id="63" name="ID_214DD9E32D8C402A8DC7904D97A4F861" descr="广东省农业科学院_企业参会码"/>
        <xdr:cNvPicPr/>
      </xdr:nvPicPr>
      <xdr:blipFill>
        <a:blip r:embed="rId59"/>
        <a:stretch>
          <a:fillRect/>
        </a:stretch>
      </xdr:blipFill>
      <xdr:spPr>
        <a:xfrm>
          <a:off x="0" y="0"/>
          <a:ext cx="4762500" cy="4762500"/>
        </a:xfrm>
        <a:prstGeom prst="rect">
          <a:avLst/>
        </a:prstGeom>
      </xdr:spPr>
    </xdr:pic>
  </etc:cellImage>
  <etc:cellImage>
    <xdr:pic>
      <xdr:nvPicPr>
        <xdr:cNvPr id="65" name="ID_F4059B6BCEC344E5AC9EB111D186558D" descr="惠州胜狮能源装备有限公司_企业参会码"/>
        <xdr:cNvPicPr/>
      </xdr:nvPicPr>
      <xdr:blipFill>
        <a:blip r:embed="rId60"/>
        <a:stretch>
          <a:fillRect/>
        </a:stretch>
      </xdr:blipFill>
      <xdr:spPr>
        <a:xfrm>
          <a:off x="0" y="0"/>
          <a:ext cx="4762500" cy="4762500"/>
        </a:xfrm>
        <a:prstGeom prst="rect">
          <a:avLst/>
        </a:prstGeom>
      </xdr:spPr>
    </xdr:pic>
  </etc:cellImage>
  <etc:cellImage>
    <xdr:pic>
      <xdr:nvPicPr>
        <xdr:cNvPr id="64" name="ID_77D6D00924744B02945866EB5407E862" descr="惠州科近泰基新技术有限责任公司_企业参会码"/>
        <xdr:cNvPicPr/>
      </xdr:nvPicPr>
      <xdr:blipFill>
        <a:blip r:embed="rId61"/>
        <a:stretch>
          <a:fillRect/>
        </a:stretch>
      </xdr:blipFill>
      <xdr:spPr>
        <a:xfrm>
          <a:off x="0" y="0"/>
          <a:ext cx="4762500" cy="4762500"/>
        </a:xfrm>
        <a:prstGeom prst="rect">
          <a:avLst/>
        </a:prstGeom>
      </xdr:spPr>
    </xdr:pic>
  </etc:cellImage>
  <etc:cellImage>
    <xdr:pic>
      <xdr:nvPicPr>
        <xdr:cNvPr id="66" name="ID_74045B4D7F7F45F4A8F23C4DCD42E7EC" descr="惠州金泉新能源材料有限公司_企业参会码"/>
        <xdr:cNvPicPr/>
      </xdr:nvPicPr>
      <xdr:blipFill>
        <a:blip r:embed="rId62"/>
        <a:stretch>
          <a:fillRect/>
        </a:stretch>
      </xdr:blipFill>
      <xdr:spPr>
        <a:xfrm>
          <a:off x="0" y="0"/>
          <a:ext cx="4762500" cy="4762500"/>
        </a:xfrm>
        <a:prstGeom prst="rect">
          <a:avLst/>
        </a:prstGeom>
      </xdr:spPr>
    </xdr:pic>
  </etc:cellImage>
  <etc:cellImage>
    <xdr:pic>
      <xdr:nvPicPr>
        <xdr:cNvPr id="67" name="ID_4C2EEC7194D449DBA2FE5B346B62BD96" descr="深圳市华沿机器人科技有限公司_企业参会码"/>
        <xdr:cNvPicPr/>
      </xdr:nvPicPr>
      <xdr:blipFill>
        <a:blip r:embed="rId63"/>
        <a:stretch>
          <a:fillRect/>
        </a:stretch>
      </xdr:blipFill>
      <xdr:spPr>
        <a:xfrm>
          <a:off x="0" y="0"/>
          <a:ext cx="4762500" cy="4762500"/>
        </a:xfrm>
        <a:prstGeom prst="rect">
          <a:avLst/>
        </a:prstGeom>
      </xdr:spPr>
    </xdr:pic>
  </etc:cellImage>
  <etc:cellImage>
    <xdr:pic>
      <xdr:nvPicPr>
        <xdr:cNvPr id="68" name="ID_54C22F6017CE4102BC0348DB59CCCFE1" descr="广东开放大学(广东理工职业学院)_企业参会码"/>
        <xdr:cNvPicPr/>
      </xdr:nvPicPr>
      <xdr:blipFill>
        <a:blip r:embed="rId64"/>
        <a:stretch>
          <a:fillRect/>
        </a:stretch>
      </xdr:blipFill>
      <xdr:spPr>
        <a:xfrm>
          <a:off x="0" y="0"/>
          <a:ext cx="4762500" cy="4762500"/>
        </a:xfrm>
        <a:prstGeom prst="rect">
          <a:avLst/>
        </a:prstGeom>
      </xdr:spPr>
    </xdr:pic>
  </etc:cellImage>
  <etc:cellImage>
    <xdr:pic>
      <xdr:nvPicPr>
        <xdr:cNvPr id="69" name="ID_757CBD67AC4A4B4494A5CCFB2F6DE96A" descr="深圳市青虹激光科技有限公司_企业参会码"/>
        <xdr:cNvPicPr/>
      </xdr:nvPicPr>
      <xdr:blipFill>
        <a:blip r:embed="rId65"/>
        <a:stretch>
          <a:fillRect/>
        </a:stretch>
      </xdr:blipFill>
      <xdr:spPr>
        <a:xfrm>
          <a:off x="0" y="0"/>
          <a:ext cx="4762500" cy="4762500"/>
        </a:xfrm>
        <a:prstGeom prst="rect">
          <a:avLst/>
        </a:prstGeom>
      </xdr:spPr>
    </xdr:pic>
  </etc:cellImage>
  <etc:cellImage>
    <xdr:pic>
      <xdr:nvPicPr>
        <xdr:cNvPr id="71" name="ID_A05DA0601A324BBCB92AEA6D8BF1C4FD" descr="广东供销绿色农产品生产供应基地运营有限公司_企业参会码"/>
        <xdr:cNvPicPr/>
      </xdr:nvPicPr>
      <xdr:blipFill>
        <a:blip r:embed="rId66"/>
        <a:stretch>
          <a:fillRect/>
        </a:stretch>
      </xdr:blipFill>
      <xdr:spPr>
        <a:xfrm>
          <a:off x="0" y="0"/>
          <a:ext cx="4762500" cy="4762500"/>
        </a:xfrm>
        <a:prstGeom prst="rect">
          <a:avLst/>
        </a:prstGeom>
      </xdr:spPr>
    </xdr:pic>
  </etc:cellImage>
  <etc:cellImage>
    <xdr:pic>
      <xdr:nvPicPr>
        <xdr:cNvPr id="73" name="ID_A30D92D16D1945D099BF2300CB945C92" descr="中国广核集团有限公司_企业参会码"/>
        <xdr:cNvPicPr/>
      </xdr:nvPicPr>
      <xdr:blipFill>
        <a:blip r:embed="rId67"/>
        <a:stretch>
          <a:fillRect/>
        </a:stretch>
      </xdr:blipFill>
      <xdr:spPr>
        <a:xfrm>
          <a:off x="0" y="0"/>
          <a:ext cx="4762500" cy="4762500"/>
        </a:xfrm>
        <a:prstGeom prst="rect">
          <a:avLst/>
        </a:prstGeom>
      </xdr:spPr>
    </xdr:pic>
  </etc:cellImage>
  <etc:cellImage>
    <xdr:pic>
      <xdr:nvPicPr>
        <xdr:cNvPr id="75" name="ID_280A25909E1C46088EA04ADBF60277B4" descr="深圳和润达科技有限公司_企业参会码"/>
        <xdr:cNvPicPr/>
      </xdr:nvPicPr>
      <xdr:blipFill>
        <a:blip r:embed="rId68"/>
        <a:stretch>
          <a:fillRect/>
        </a:stretch>
      </xdr:blipFill>
      <xdr:spPr>
        <a:xfrm>
          <a:off x="0" y="0"/>
          <a:ext cx="4762500" cy="4762500"/>
        </a:xfrm>
        <a:prstGeom prst="rect">
          <a:avLst/>
        </a:prstGeom>
      </xdr:spPr>
    </xdr:pic>
  </etc:cellImage>
  <etc:cellImage>
    <xdr:pic>
      <xdr:nvPicPr>
        <xdr:cNvPr id="76" name="ID_337B890ED1FB46559643E985BA660205" descr="珠海培慕科技有限公司_企业参会码"/>
        <xdr:cNvPicPr/>
      </xdr:nvPicPr>
      <xdr:blipFill>
        <a:blip r:embed="rId69"/>
        <a:stretch>
          <a:fillRect/>
        </a:stretch>
      </xdr:blipFill>
      <xdr:spPr>
        <a:xfrm>
          <a:off x="0" y="0"/>
          <a:ext cx="4762500" cy="4762500"/>
        </a:xfrm>
        <a:prstGeom prst="rect">
          <a:avLst/>
        </a:prstGeom>
      </xdr:spPr>
    </xdr:pic>
  </etc:cellImage>
  <etc:cellImage>
    <xdr:pic>
      <xdr:nvPicPr>
        <xdr:cNvPr id="77" name="ID_94D64D1BB22840F2B88624B0F5218C59" descr="珠海凯邦电机制造有限公司_企业参会码"/>
        <xdr:cNvPicPr/>
      </xdr:nvPicPr>
      <xdr:blipFill>
        <a:blip r:embed="rId70"/>
        <a:stretch>
          <a:fillRect/>
        </a:stretch>
      </xdr:blipFill>
      <xdr:spPr>
        <a:xfrm>
          <a:off x="0" y="0"/>
          <a:ext cx="4762500" cy="4762500"/>
        </a:xfrm>
        <a:prstGeom prst="rect">
          <a:avLst/>
        </a:prstGeom>
      </xdr:spPr>
    </xdr:pic>
  </etc:cellImage>
  <etc:cellImage>
    <xdr:pic>
      <xdr:nvPicPr>
        <xdr:cNvPr id="78" name="ID_7904AB27175B47AEBF63AE4F975F6D6D" descr="深圳市诺安智能股份有限公司_企业参会码"/>
        <xdr:cNvPicPr/>
      </xdr:nvPicPr>
      <xdr:blipFill>
        <a:blip r:embed="rId71"/>
        <a:stretch>
          <a:fillRect/>
        </a:stretch>
      </xdr:blipFill>
      <xdr:spPr>
        <a:xfrm>
          <a:off x="0" y="0"/>
          <a:ext cx="4762500" cy="4762500"/>
        </a:xfrm>
        <a:prstGeom prst="rect">
          <a:avLst/>
        </a:prstGeom>
      </xdr:spPr>
    </xdr:pic>
  </etc:cellImage>
  <etc:cellImage>
    <xdr:pic>
      <xdr:nvPicPr>
        <xdr:cNvPr id="79" name="ID_72934C58F34C46AF89761BDC0A999F0E" descr="珠海市三绿实业有限公司_企业参会码"/>
        <xdr:cNvPicPr/>
      </xdr:nvPicPr>
      <xdr:blipFill>
        <a:blip r:embed="rId72"/>
        <a:stretch>
          <a:fillRect/>
        </a:stretch>
      </xdr:blipFill>
      <xdr:spPr>
        <a:xfrm>
          <a:off x="0" y="0"/>
          <a:ext cx="4762500" cy="4762500"/>
        </a:xfrm>
        <a:prstGeom prst="rect">
          <a:avLst/>
        </a:prstGeom>
      </xdr:spPr>
    </xdr:pic>
  </etc:cellImage>
  <etc:cellImage>
    <xdr:pic>
      <xdr:nvPicPr>
        <xdr:cNvPr id="80" name="ID_D49B1C021EE54167BE15ABD8931F775D" descr="江门市贝尔斯顿电器有限公司_企业参会码"/>
        <xdr:cNvPicPr/>
      </xdr:nvPicPr>
      <xdr:blipFill>
        <a:blip r:embed="rId73"/>
        <a:stretch>
          <a:fillRect/>
        </a:stretch>
      </xdr:blipFill>
      <xdr:spPr>
        <a:xfrm>
          <a:off x="0" y="0"/>
          <a:ext cx="4762500" cy="4762500"/>
        </a:xfrm>
        <a:prstGeom prst="rect">
          <a:avLst/>
        </a:prstGeom>
      </xdr:spPr>
    </xdr:pic>
  </etc:cellImage>
  <etc:cellImage>
    <xdr:pic>
      <xdr:nvPicPr>
        <xdr:cNvPr id="82" name="ID_BCF632A5ED8245C2B056ED319BBF6754" descr="乳源东阳光氟树脂有限公司_企业参会码"/>
        <xdr:cNvPicPr/>
      </xdr:nvPicPr>
      <xdr:blipFill>
        <a:blip r:embed="rId74"/>
        <a:stretch>
          <a:fillRect/>
        </a:stretch>
      </xdr:blipFill>
      <xdr:spPr>
        <a:xfrm>
          <a:off x="0" y="0"/>
          <a:ext cx="4762500" cy="4762500"/>
        </a:xfrm>
        <a:prstGeom prst="rect">
          <a:avLst/>
        </a:prstGeom>
      </xdr:spPr>
    </xdr:pic>
  </etc:cellImage>
  <etc:cellImage>
    <xdr:pic>
      <xdr:nvPicPr>
        <xdr:cNvPr id="83" name="ID_AFAA0D73375B43798B3C19EDC3E97033" descr="深圳市驭能科技有限公司_企业参会码"/>
        <xdr:cNvPicPr/>
      </xdr:nvPicPr>
      <xdr:blipFill>
        <a:blip r:embed="rId75"/>
        <a:stretch>
          <a:fillRect/>
        </a:stretch>
      </xdr:blipFill>
      <xdr:spPr>
        <a:xfrm>
          <a:off x="0" y="0"/>
          <a:ext cx="4762500" cy="4762500"/>
        </a:xfrm>
        <a:prstGeom prst="rect">
          <a:avLst/>
        </a:prstGeom>
      </xdr:spPr>
    </xdr:pic>
  </etc:cellImage>
  <etc:cellImage>
    <xdr:pic>
      <xdr:nvPicPr>
        <xdr:cNvPr id="84" name="ID_ED3E78EB30B644B9A8D465084D834520" descr="无穷食品有限公司_企业参会码"/>
        <xdr:cNvPicPr/>
      </xdr:nvPicPr>
      <xdr:blipFill>
        <a:blip r:embed="rId76"/>
        <a:stretch>
          <a:fillRect/>
        </a:stretch>
      </xdr:blipFill>
      <xdr:spPr>
        <a:xfrm>
          <a:off x="0" y="0"/>
          <a:ext cx="4762500" cy="4762500"/>
        </a:xfrm>
        <a:prstGeom prst="rect">
          <a:avLst/>
        </a:prstGeom>
      </xdr:spPr>
    </xdr:pic>
  </etc:cellImage>
  <etc:cellImage>
    <xdr:pic>
      <xdr:nvPicPr>
        <xdr:cNvPr id="85" name="ID_44A981E78ED74FB48F1C64F90EFE2CA2" descr="惠州海格科技股份有限公司_企业参会码"/>
        <xdr:cNvPicPr/>
      </xdr:nvPicPr>
      <xdr:blipFill>
        <a:blip r:embed="rId77"/>
        <a:stretch>
          <a:fillRect/>
        </a:stretch>
      </xdr:blipFill>
      <xdr:spPr>
        <a:xfrm>
          <a:off x="0" y="0"/>
          <a:ext cx="4762500" cy="4762500"/>
        </a:xfrm>
        <a:prstGeom prst="rect">
          <a:avLst/>
        </a:prstGeom>
      </xdr:spPr>
    </xdr:pic>
  </etc:cellImage>
  <etc:cellImage>
    <xdr:pic>
      <xdr:nvPicPr>
        <xdr:cNvPr id="28" name="ID_978A4FBBA8B74363AF9675BCCBD5B625" descr="广发银行股份有限公司_企业参会码"/>
        <xdr:cNvPicPr/>
      </xdr:nvPicPr>
      <xdr:blipFill>
        <a:blip r:embed="rId78"/>
        <a:stretch>
          <a:fillRect/>
        </a:stretch>
      </xdr:blipFill>
      <xdr:spPr>
        <a:xfrm>
          <a:off x="0" y="0"/>
          <a:ext cx="4762500" cy="4762500"/>
        </a:xfrm>
        <a:prstGeom prst="rect">
          <a:avLst/>
        </a:prstGeom>
      </xdr:spPr>
    </xdr:pic>
  </etc:cellImage>
  <etc:cellImage>
    <xdr:pic>
      <xdr:nvPicPr>
        <xdr:cNvPr id="86" name="ID_4027234988C14C87ADA133C458C3F7F7" descr="深圳理工大学_企业参会码"/>
        <xdr:cNvPicPr/>
      </xdr:nvPicPr>
      <xdr:blipFill>
        <a:blip r:embed="rId79"/>
        <a:stretch>
          <a:fillRect/>
        </a:stretch>
      </xdr:blipFill>
      <xdr:spPr>
        <a:xfrm>
          <a:off x="0" y="0"/>
          <a:ext cx="4762500" cy="4762500"/>
        </a:xfrm>
        <a:prstGeom prst="rect">
          <a:avLst/>
        </a:prstGeom>
      </xdr:spPr>
    </xdr:pic>
  </etc:cellImage>
  <etc:cellImage>
    <xdr:pic>
      <xdr:nvPicPr>
        <xdr:cNvPr id="87" name="ID_D21E91104F384002B7A9031DBA43B0CC" descr="松山湖材料实验室_企业参会码"/>
        <xdr:cNvPicPr/>
      </xdr:nvPicPr>
      <xdr:blipFill>
        <a:blip r:embed="rId80"/>
        <a:stretch>
          <a:fillRect/>
        </a:stretch>
      </xdr:blipFill>
      <xdr:spPr>
        <a:xfrm>
          <a:off x="0" y="0"/>
          <a:ext cx="4762500" cy="4762500"/>
        </a:xfrm>
        <a:prstGeom prst="rect">
          <a:avLst/>
        </a:prstGeom>
      </xdr:spPr>
    </xdr:pic>
  </etc:cellImage>
  <etc:cellImage>
    <xdr:pic>
      <xdr:nvPicPr>
        <xdr:cNvPr id="88" name="ID_0BC6FF905A07479CB61649FA325CC522" descr="深圳市科曼医疗设备有限公司_企业参会码"/>
        <xdr:cNvPicPr/>
      </xdr:nvPicPr>
      <xdr:blipFill>
        <a:blip r:embed="rId81"/>
        <a:stretch>
          <a:fillRect/>
        </a:stretch>
      </xdr:blipFill>
      <xdr:spPr>
        <a:xfrm>
          <a:off x="0" y="0"/>
          <a:ext cx="4762500" cy="4762500"/>
        </a:xfrm>
        <a:prstGeom prst="rect">
          <a:avLst/>
        </a:prstGeom>
      </xdr:spPr>
    </xdr:pic>
  </etc:cellImage>
  <etc:cellImage>
    <xdr:pic>
      <xdr:nvPicPr>
        <xdr:cNvPr id="89" name="ID_17BF6FF3AF6B4A61887117EE3167A1E7" descr="广东博力威科技股份有限公司_企业参会码"/>
        <xdr:cNvPicPr/>
      </xdr:nvPicPr>
      <xdr:blipFill>
        <a:blip r:embed="rId82"/>
        <a:stretch>
          <a:fillRect/>
        </a:stretch>
      </xdr:blipFill>
      <xdr:spPr>
        <a:xfrm>
          <a:off x="0" y="0"/>
          <a:ext cx="4762500" cy="4762500"/>
        </a:xfrm>
        <a:prstGeom prst="rect">
          <a:avLst/>
        </a:prstGeom>
      </xdr:spPr>
    </xdr:pic>
  </etc:cellImage>
  <etc:cellImage>
    <xdr:pic>
      <xdr:nvPicPr>
        <xdr:cNvPr id="90" name="ID_1A2CE87B9AE542FB90A7E2C9F4BC6465" descr="广东智子智能技术有限公司_企业参会码"/>
        <xdr:cNvPicPr/>
      </xdr:nvPicPr>
      <xdr:blipFill>
        <a:blip r:embed="rId83"/>
        <a:stretch>
          <a:fillRect/>
        </a:stretch>
      </xdr:blipFill>
      <xdr:spPr>
        <a:xfrm>
          <a:off x="0" y="0"/>
          <a:ext cx="4762500" cy="4762500"/>
        </a:xfrm>
        <a:prstGeom prst="rect">
          <a:avLst/>
        </a:prstGeom>
      </xdr:spPr>
    </xdr:pic>
  </etc:cellImage>
  <etc:cellImage>
    <xdr:pic>
      <xdr:nvPicPr>
        <xdr:cNvPr id="91" name="ID_9696CD280B8B4DB9BD682CEDB3179B89" descr="佛山佛塑科技集团股份有限公司_企业参会码"/>
        <xdr:cNvPicPr/>
      </xdr:nvPicPr>
      <xdr:blipFill>
        <a:blip r:embed="rId84"/>
        <a:stretch>
          <a:fillRect/>
        </a:stretch>
      </xdr:blipFill>
      <xdr:spPr>
        <a:xfrm>
          <a:off x="0" y="0"/>
          <a:ext cx="4762500" cy="4762500"/>
        </a:xfrm>
        <a:prstGeom prst="rect">
          <a:avLst/>
        </a:prstGeom>
      </xdr:spPr>
    </xdr:pic>
  </etc:cellImage>
  <etc:cellImage>
    <xdr:pic>
      <xdr:nvPicPr>
        <xdr:cNvPr id="92" name="ID_526EF03014CC4654B96B69FEED4AE80A" descr="惠州乐庭智联科技股份有限公司_企业参会码"/>
        <xdr:cNvPicPr/>
      </xdr:nvPicPr>
      <xdr:blipFill>
        <a:blip r:embed="rId85"/>
        <a:stretch>
          <a:fillRect/>
        </a:stretch>
      </xdr:blipFill>
      <xdr:spPr>
        <a:xfrm>
          <a:off x="0" y="0"/>
          <a:ext cx="4762500" cy="4762500"/>
        </a:xfrm>
        <a:prstGeom prst="rect">
          <a:avLst/>
        </a:prstGeom>
      </xdr:spPr>
    </xdr:pic>
  </etc:cellImage>
  <etc:cellImage>
    <xdr:pic>
      <xdr:nvPicPr>
        <xdr:cNvPr id="74" name="ID_378BDECCF45241E49C93A77A750596A8" descr="深圳曼顿科技有限公司_企业参会码"/>
        <xdr:cNvPicPr/>
      </xdr:nvPicPr>
      <xdr:blipFill>
        <a:blip r:embed="rId86"/>
        <a:stretch>
          <a:fillRect/>
        </a:stretch>
      </xdr:blipFill>
      <xdr:spPr>
        <a:xfrm>
          <a:off x="0" y="0"/>
          <a:ext cx="4762500" cy="4762500"/>
        </a:xfrm>
        <a:prstGeom prst="rect">
          <a:avLst/>
        </a:prstGeom>
      </xdr:spPr>
    </xdr:pic>
  </etc:cellImage>
  <etc:cellImage>
    <xdr:pic>
      <xdr:nvPicPr>
        <xdr:cNvPr id="93" name="ID_BAF5A65939B04DFFBC3973D54E7E1E53" descr="中国科学院广州能源研究所_企业参会码"/>
        <xdr:cNvPicPr/>
      </xdr:nvPicPr>
      <xdr:blipFill>
        <a:blip r:embed="rId87"/>
        <a:stretch>
          <a:fillRect/>
        </a:stretch>
      </xdr:blipFill>
      <xdr:spPr>
        <a:xfrm>
          <a:off x="0" y="0"/>
          <a:ext cx="4762500" cy="4762500"/>
        </a:xfrm>
        <a:prstGeom prst="rect">
          <a:avLst/>
        </a:prstGeom>
      </xdr:spPr>
    </xdr:pic>
  </etc:cellImage>
  <etc:cellImage>
    <xdr:pic>
      <xdr:nvPicPr>
        <xdr:cNvPr id="94" name="ID_213035C961264CEC95D453F2EC3A0934" descr="华南师范大学_企业参会码"/>
        <xdr:cNvPicPr/>
      </xdr:nvPicPr>
      <xdr:blipFill>
        <a:blip r:embed="rId88"/>
        <a:stretch>
          <a:fillRect/>
        </a:stretch>
      </xdr:blipFill>
      <xdr:spPr>
        <a:xfrm>
          <a:off x="0" y="0"/>
          <a:ext cx="4762500" cy="4762500"/>
        </a:xfrm>
        <a:prstGeom prst="rect">
          <a:avLst/>
        </a:prstGeom>
      </xdr:spPr>
    </xdr:pic>
  </etc:cellImage>
  <etc:cellImage>
    <xdr:pic>
      <xdr:nvPicPr>
        <xdr:cNvPr id="95" name="ID_76414035FDCE4E60ACA23B49D573EF87" descr="TCL科技集团股份有限公司_企业参会码"/>
        <xdr:cNvPicPr/>
      </xdr:nvPicPr>
      <xdr:blipFill>
        <a:blip r:embed="rId89"/>
        <a:stretch>
          <a:fillRect/>
        </a:stretch>
      </xdr:blipFill>
      <xdr:spPr>
        <a:xfrm>
          <a:off x="0" y="0"/>
          <a:ext cx="4762500" cy="4762500"/>
        </a:xfrm>
        <a:prstGeom prst="rect">
          <a:avLst/>
        </a:prstGeom>
      </xdr:spPr>
    </xdr:pic>
  </etc:cellImage>
  <etc:cellImage>
    <xdr:pic>
      <xdr:nvPicPr>
        <xdr:cNvPr id="96" name="ID_08973EEF7F1D4A98BD3E903D667DB383" descr="惠州市鑫亚凯立科技有限公司_企业参会码"/>
        <xdr:cNvPicPr/>
      </xdr:nvPicPr>
      <xdr:blipFill>
        <a:blip r:embed="rId90"/>
        <a:stretch>
          <a:fillRect/>
        </a:stretch>
      </xdr:blipFill>
      <xdr:spPr>
        <a:xfrm>
          <a:off x="0" y="0"/>
          <a:ext cx="4762500" cy="4762500"/>
        </a:xfrm>
        <a:prstGeom prst="rect">
          <a:avLst/>
        </a:prstGeom>
      </xdr:spPr>
    </xdr:pic>
  </etc:cellImage>
  <etc:cellImage>
    <xdr:pic>
      <xdr:nvPicPr>
        <xdr:cNvPr id="97" name="ID_828F4646DE1D49449EC395418C624803" descr="惠州市伟江实业有限公司_企业参会码"/>
        <xdr:cNvPicPr/>
      </xdr:nvPicPr>
      <xdr:blipFill>
        <a:blip r:embed="rId91"/>
        <a:stretch>
          <a:fillRect/>
        </a:stretch>
      </xdr:blipFill>
      <xdr:spPr>
        <a:xfrm>
          <a:off x="0" y="0"/>
          <a:ext cx="4762500" cy="4762500"/>
        </a:xfrm>
        <a:prstGeom prst="rect">
          <a:avLst/>
        </a:prstGeom>
      </xdr:spPr>
    </xdr:pic>
  </etc:cellImage>
</etc:cellImages>
</file>

<file path=xl/sharedStrings.xml><?xml version="1.0" encoding="utf-8"?>
<sst xmlns="http://schemas.openxmlformats.org/spreadsheetml/2006/main" count="2266" uniqueCount="950">
  <si>
    <t>10月22日参会企业信息表</t>
  </si>
  <si>
    <t>序号</t>
  </si>
  <si>
    <t>单位名称</t>
  </si>
  <si>
    <t>单位简介</t>
  </si>
  <si>
    <t>岗位名称</t>
  </si>
  <si>
    <t>招聘人数</t>
  </si>
  <si>
    <t>学历要求</t>
  </si>
  <si>
    <t>薪酬范围</t>
  </si>
  <si>
    <t>联系人</t>
  </si>
  <si>
    <t>联系电话</t>
  </si>
  <si>
    <t>二维码</t>
  </si>
  <si>
    <t>英诺激光科技股份有限公司</t>
  </si>
  <si>
    <t>该公司成立于2011年，是国家高新技术企业，总部位于深圳市南山区，于2021年7月在创业板成功上市（股票代码：301021）。英诺激光专注于微加工领域激光器的研发、生产、销售及以激光模组形式为客户提供定制化微加工解决方案。公司是全球少数同时具有纳秒、皮秒、飞秒级微加工激光器核心技术和生产能力的工业激光器生产厂商，是全球少数实现工业深紫外纳秒激光器批量供应的生产商之一。涵括从红外到深紫外不同波段、从纳秒到飞秒多种脉宽。广泛应用于消费电子、新能源、3D打印、半导体、生物医学、新一代显示等领域，销售覆盖20多个国家和地区，进入全球知名企业供应链。</t>
  </si>
  <si>
    <t>激光工艺工程师（常州）</t>
  </si>
  <si>
    <t>硕士研究生</t>
  </si>
  <si>
    <t>15000-20000元/月</t>
  </si>
  <si>
    <t>余女士</t>
  </si>
  <si>
    <t>系统工程师（常州）</t>
  </si>
  <si>
    <t>后道工艺工程师（常州）</t>
  </si>
  <si>
    <t>大学本科</t>
  </si>
  <si>
    <t>10000-14000元/月</t>
  </si>
  <si>
    <t>质量工程师（常州）</t>
  </si>
  <si>
    <t>8000-10000元/月</t>
  </si>
  <si>
    <t>软件工程师（常州）</t>
  </si>
  <si>
    <t>12000-18000元/月</t>
  </si>
  <si>
    <t>电气工程师</t>
  </si>
  <si>
    <t>10000-15000元/月</t>
  </si>
  <si>
    <t>机械工程师（激光设备）</t>
  </si>
  <si>
    <t>12000-16000元/月</t>
  </si>
  <si>
    <t>应用工艺工程师</t>
  </si>
  <si>
    <t>12000-20000元/月</t>
  </si>
  <si>
    <t>机械工程师</t>
  </si>
  <si>
    <t>硬件工程师</t>
  </si>
  <si>
    <t>激光器研发工程师</t>
  </si>
  <si>
    <t>18000-22000元/月</t>
  </si>
  <si>
    <t>惠州市宙邦化工有限公司</t>
  </si>
  <si>
    <t>深圳新宙邦科技股份有限公司成立于1996年，于2010年在深圳证券交易所上市（股票代码300037），是一家专业从事新型电子化学品研发、生产、销售和服务的国家高新技术企业。惠州市宙邦化工有限公司为新宙邦的全资子公司，成立于2007年，注册资本6亿元，公司规划投资超20亿元，占地23.9万平方米 ，员工人数超600人，年产值超20亿元。</t>
  </si>
  <si>
    <t>研发工程师</t>
  </si>
  <si>
    <t>10000-13000元/月</t>
  </si>
  <si>
    <t>蒲女士</t>
  </si>
  <si>
    <t>会计</t>
  </si>
  <si>
    <t>7000-10000元/月</t>
  </si>
  <si>
    <t>供应链工程师</t>
  </si>
  <si>
    <t>品质工程师</t>
  </si>
  <si>
    <t>分析工程师</t>
  </si>
  <si>
    <t>自控工程师</t>
  </si>
  <si>
    <t>环保专员</t>
  </si>
  <si>
    <t>物流专员</t>
  </si>
  <si>
    <t>工艺工程师</t>
  </si>
  <si>
    <t>7000-13000元/月</t>
  </si>
  <si>
    <t>深圳市联赢激光股份有限公司</t>
  </si>
  <si>
    <t>该公司（股票代码：688518）成立于2005年，是国内领先的精密激光焊接设备及自动化解决方案供应商，为国家级高新技术企业与科创板上市企业联赢激光。公司专业从事精密激光焊接机及成套设备的研发、生产与销售，产品涵盖光纤、YAG、蓝光等多系列激光器及自动化焊接设备。旗下拥有江苏联赢、惠州联赢科技、日本 UWJAPAN 等多家子公司，构建全球化布局。产品广泛应用于新能源、汽车、消费电子等领域，技术实力雄厚，是激光焊接细分行业的领军品牌，持续为全球客户提供高端智能制造解决方案。</t>
  </si>
  <si>
    <t>软件工程师</t>
  </si>
  <si>
    <t>8-20万元/年</t>
  </si>
  <si>
    <t>孙女士</t>
  </si>
  <si>
    <t>光学工程师</t>
  </si>
  <si>
    <t>激光工艺工程师</t>
  </si>
  <si>
    <t>10-20万元/年</t>
  </si>
  <si>
    <t>国家超级计算深圳中心（深圳云计算中心）</t>
  </si>
  <si>
    <t>该单位是2009年5月科技部批准建设的全国首批国家级超级计算中心，主要承担大规模科学计算、工业计算、专业大数据处理及智能超算创新等任务，在生命科学、地球科学、遥感科学、材料科学等多个应用领域形成显著特色和优势。2026年6月，“灵晟”超级计算机以 2.198EFlops的持续运算性能登顶全球榜单首位，并以22PFlops 的成绩夺得 HPCG（高性能共轭梯度）基准测试榜单第一，成为“双料冠军”，刷新我国自主E级超算发展里程碑。</t>
  </si>
  <si>
    <t>网络管理工程师</t>
  </si>
  <si>
    <t>15-30万元/年</t>
  </si>
  <si>
    <t>欧阳老师</t>
  </si>
  <si>
    <t>模型开发工程师</t>
  </si>
  <si>
    <t>博士后</t>
  </si>
  <si>
    <t>博士研究生</t>
  </si>
  <si>
    <t>40-60万元/年</t>
  </si>
  <si>
    <t>高性能计算工程师/助理工程师</t>
  </si>
  <si>
    <t>20-35万元/年</t>
  </si>
  <si>
    <t>评估主管</t>
  </si>
  <si>
    <t>15-25万元/年</t>
  </si>
  <si>
    <t>机房管理工程师</t>
  </si>
  <si>
    <t>10-30万元/年</t>
  </si>
  <si>
    <t>人事专员</t>
  </si>
  <si>
    <t>信息安全工程师</t>
  </si>
  <si>
    <t>系统运维管理工程师</t>
  </si>
  <si>
    <t>助理研究员/副研究员/研究员</t>
  </si>
  <si>
    <t>30-70万元/年</t>
  </si>
  <si>
    <t>工程师</t>
  </si>
  <si>
    <t>助理工程师</t>
  </si>
  <si>
    <t>12-20万元/年</t>
  </si>
  <si>
    <t>深圳市兆兴博拓科技股份有限公司</t>
  </si>
  <si>
    <t>该公司是国内医疗器械核心控制器领域的龙头企业，国家级专精特新“小巨人”、广东省制造业单项冠军。扎根深圳，布局全球，致力于成为医疗、汽车、工控等高端设备的“智慧大脑”。总部位于深圳，拥有深圳、长沙、马来西亚三大生产基地及兆兴智能、博拓技术两家子公司，员工总数超2000人，总面积超100000㎡。硬核产线：全球配备SMT线51条、DIP线25条、组装线56条，具备从SMT贴片到整机组装制造的全链条服务能力。合作伙伴：深度配套迈瑞、比亚迪、西门子、德尔格等世界500强及行业头部客户。</t>
  </si>
  <si>
    <t>测试工程师</t>
  </si>
  <si>
    <t>年薪8万以上，具体面议</t>
  </si>
  <si>
    <t>廖女士</t>
  </si>
  <si>
    <t>产品工程师</t>
  </si>
  <si>
    <t>算法工程师</t>
  </si>
  <si>
    <t>结构工程师</t>
  </si>
  <si>
    <t>电子工程师</t>
  </si>
  <si>
    <t>嵌入式工程师</t>
  </si>
  <si>
    <t>项目助理</t>
  </si>
  <si>
    <t>广东利元亨智能装备股份有限公司</t>
  </si>
  <si>
    <t>该公司成立于2014年11月19日，于2021年7月1日在上海证券交易所科创板挂牌上市，股票代码：688499，是全球第一梯队的新能源装备头部企业，数智化工厂领域的先进企业，专注于为新能源（动力、3C、储能、固态电池、钙钛矿、氢能）、智慧物流、AI算力、汽车部品等行业的头部企业提供数智整厂解决方案。在固态电池装备方面，已成功打通全固态电池全线量产工艺，具备硫化物/氧化物/聚合物/卤化物全体系设备适配能力，并已向头部车企交付固态电池整线项目。在具身机器人产业赋能方面，已拥有规模化量产所需的全流程制造能力，涵盖精密零部件加工、整机组装及全场景测试、规模化量产装备，同时可提供工业领域应用场景开发及训练场景服务。</t>
  </si>
  <si>
    <t>商务工程师</t>
  </si>
  <si>
    <t>苏先生</t>
  </si>
  <si>
    <t>质量管理/测试工程师</t>
  </si>
  <si>
    <t>8000-15000元/月</t>
  </si>
  <si>
    <t>项目经理</t>
  </si>
  <si>
    <t>电气工程师 （设计/工艺）</t>
  </si>
  <si>
    <t>视觉工程师 （算法/光学/软件开发/调试）</t>
  </si>
  <si>
    <t>程序工程师</t>
  </si>
  <si>
    <t>仿真工程师</t>
  </si>
  <si>
    <t>机械工程师 （仿真/工艺/结构设计）</t>
  </si>
  <si>
    <t>深圳市康冠科技股份有限公司</t>
  </si>
  <si>
    <t>该公司（股票代码：001308）成立于1995年，是一家全球性平板显示解决方案服务商，专注于为客户提供深度定制化、差异化的平板显示产品，并向全世界输出中国智造解决方案。公司以智能交互平板、创新显示、专业显示、智能电视四大产品线为支柱，构建了多元化的产品矩阵，覆盖了“AI+办公”“AI+教育”“AI+医疗”“AI+娱乐”等多个关键场景，服务家庭娱乐、商业会议、智慧教育、数字医疗、电竞交互五大核心场景，布局全球显示生态。</t>
  </si>
  <si>
    <t>人力与财经类</t>
  </si>
  <si>
    <t>14-27万元/年</t>
  </si>
  <si>
    <t>欧阳女士</t>
  </si>
  <si>
    <t>0755-33617139</t>
  </si>
  <si>
    <t>采购与供应链类</t>
  </si>
  <si>
    <t>运营与销售类</t>
  </si>
  <si>
    <t>客户技术类</t>
  </si>
  <si>
    <t>工程技术类</t>
  </si>
  <si>
    <t>质量技术类</t>
  </si>
  <si>
    <t>产品项目类</t>
  </si>
  <si>
    <t>设计类</t>
  </si>
  <si>
    <t>软件算法研发类</t>
  </si>
  <si>
    <t>硬件结构研发类</t>
  </si>
  <si>
    <t>深圳市赢合科技股份有限公司</t>
  </si>
  <si>
    <t>该公司成立于2006年，2015年深交所上市公司，在全球设立10家分子公司、4大制造基地，年产值可达200亿元；（简称：赢合科技，代码：300457）；智能装备：赢合科技在短短十年间已发展为目前全球少数能提供锂电池数字化工厂整线解决方案的企业之一；国企背景：2019年，赢合科技加入上海电气后，迈上高质量发展之路——2021年，赢合科技订单突破百亿，2022年营收同比实现倍增。面向新能源全球化浪潮，赢合科技将在上海电气的引领下，以极致智造助推中国装备力量迈向世界一流，共担绿色发展使命，共创 “0”碳未来！</t>
  </si>
  <si>
    <t>AI仿真主任工程师</t>
  </si>
  <si>
    <t>20000-40000元/月</t>
  </si>
  <si>
    <t>王先生</t>
  </si>
  <si>
    <t>激光焊接主任工程师</t>
  </si>
  <si>
    <t>流体仿真主任工程师</t>
  </si>
  <si>
    <t>机械自动化主任工程师</t>
  </si>
  <si>
    <t>动力力学主任工程师</t>
  </si>
  <si>
    <t>视觉控制主任工程师</t>
  </si>
  <si>
    <t>运动控制主任工程师</t>
  </si>
  <si>
    <t>轧制技术主任工程师</t>
  </si>
  <si>
    <t>干燥技术主任工程师</t>
  </si>
  <si>
    <t>控制主任工程师</t>
  </si>
  <si>
    <t>固态主任工程师</t>
  </si>
  <si>
    <t>科技管理主任工程师</t>
  </si>
  <si>
    <t>激光主任工程师</t>
  </si>
  <si>
    <t>机械制造工程技术人员</t>
  </si>
  <si>
    <t>深圳市研一新材料有限责任公司</t>
  </si>
  <si>
    <t>该公司以开发锂电池新型功能材料为核心业务，包括正负极粘结剂、PI新材料、补锂添加剂、电解液及其添加剂、固态电池五大业务板块。研一集团是锂电池功能材料细分行业创新先锋和隐形冠军，年营收超过10亿元，公司PAA类水性粘结剂产品市场占有率已成为国内第一。</t>
  </si>
  <si>
    <t>品质管培生</t>
  </si>
  <si>
    <t>10-25万元/年</t>
  </si>
  <si>
    <t>曹先生</t>
  </si>
  <si>
    <t>分析测试工程师</t>
  </si>
  <si>
    <t>专利工程师</t>
  </si>
  <si>
    <t>18-30万元/年</t>
  </si>
  <si>
    <t>材料应用开发工程师</t>
  </si>
  <si>
    <t>电池浆料研发工程师</t>
  </si>
  <si>
    <t>复合材料研发工程师</t>
  </si>
  <si>
    <t>无机合成研发工程师</t>
  </si>
  <si>
    <t>财务管培生</t>
  </si>
  <si>
    <t>12-18万元/年</t>
  </si>
  <si>
    <t>研发助理工程师</t>
  </si>
  <si>
    <t>10-18万元/年</t>
  </si>
  <si>
    <t>固态电池研发工程师</t>
  </si>
  <si>
    <t>高分子/有机合成工程师</t>
  </si>
  <si>
    <t>法务管培生</t>
  </si>
  <si>
    <t>人力管培生</t>
  </si>
  <si>
    <t>行政管培生</t>
  </si>
  <si>
    <t>投融资管培生</t>
  </si>
  <si>
    <t>IT管培生</t>
  </si>
  <si>
    <t>市场营销</t>
  </si>
  <si>
    <t>EHS工程师</t>
  </si>
  <si>
    <t>采购工程师</t>
  </si>
  <si>
    <t>PMC工程师</t>
  </si>
  <si>
    <t>惠州华阳通用电子有限公司</t>
  </si>
  <si>
    <t>该公司是华阳集团全资子公司（集团为中国百强汽车零部件企业，2017年深交所上市）。公司成立于2002年，是专注汽车电子研发、生产、销售的国家级高新技术企业，深耕行业二十余年，业务覆盖80多个国家和地区，累计销量超 4000 万台，年产能750万台，研发人员1200余名。产品聚焦智能座舱域与辅助驾驶域，涵盖信息娱乐、液晶仪表、屏显、电子后视镜、域控制器、360环视、自动泊车等系列，技术与规模位居行业前列。</t>
  </si>
  <si>
    <t>采购/计划工程师</t>
  </si>
  <si>
    <t>8-13万元/年</t>
  </si>
  <si>
    <t>陈旋</t>
  </si>
  <si>
    <t>质量工程师</t>
  </si>
  <si>
    <t>制造工程师</t>
  </si>
  <si>
    <t>产品/项目经理</t>
  </si>
  <si>
    <t>10-15万元/年</t>
  </si>
  <si>
    <t>珠海格力精密模具有限公司</t>
  </si>
  <si>
    <t>该公司始创于 1985 年，2016 年正式注册成立，为格力电器全资子公司。公司现有员工 1500 余人，总占地面积 50 万平方米，布局珠海、安吉、武汉三大生产基地，是集研发、生产于一体的大型综合性模具企业。公司专注 “4+1” 核心领域，涵盖汽车、家电、精密、电机模具及模具制品，技术实力雄厚，为国内领先模具制造商。公司获评国家高新技术企业、国家级模具大师工作室、广东省优质机械模具企业、珠海市百强企业等多项荣誉。秉持 “以人为本” 理念，坚持公平公正，以技术、人才与管理创新，致力打造行业标杆。</t>
  </si>
  <si>
    <t>体系管理专员</t>
  </si>
  <si>
    <t>唐女士</t>
  </si>
  <si>
    <t>质量管理员</t>
  </si>
  <si>
    <t>结构设计工程师</t>
  </si>
  <si>
    <t>9000-15000元/月</t>
  </si>
  <si>
    <t>模具编程工程师</t>
  </si>
  <si>
    <t>8500-13000元/月</t>
  </si>
  <si>
    <t>设备技术工程师</t>
  </si>
  <si>
    <t>8500-10000元/月</t>
  </si>
  <si>
    <t>跟模技术员（项目管理）</t>
  </si>
  <si>
    <t>模具设计工程师</t>
  </si>
  <si>
    <t>模具仿真工程师</t>
  </si>
  <si>
    <t>销售管理培训生（国内）</t>
  </si>
  <si>
    <t>8000-13000元/月</t>
  </si>
  <si>
    <t>销售管理培训生（国外）</t>
  </si>
  <si>
    <t>东莞市固测智能科技有限公司</t>
  </si>
  <si>
    <t xml:space="preserve">该公司以 “成为全球领先的工业感知一站式服务平台”为愿景，秉持“让工业感知更省心” 的核心使命，为全球高端制造企业提供高可靠、高适配、全链路的工业感知解决方案，是智能制造领域值得信赖的核心合作伙伴。深耕工业感知赛道，我们精准匹配高端制造对品质、效率、稳定性的严苛要求，聚焦智能制造、新能源、汽车工业、3C 电子、PCB 板半导体、食品医疗、包装印刷、木工等核心领域，打造从高精度传感器硬件、智能感知算法到定制化行业解决方案的全栈服务能力，实现工业感知环节的选型、部署、调试、运维全流程极简落地，让客户无需为感知技术环节耗费额外精力，专注核心业务创新与生产效率提升。 </t>
  </si>
  <si>
    <t>管理培训生</t>
  </si>
  <si>
    <t>梁先生</t>
  </si>
  <si>
    <t>销售工程师</t>
  </si>
  <si>
    <t>9-15万元/年</t>
  </si>
  <si>
    <t>视觉助理工程师</t>
  </si>
  <si>
    <t>10-16万元/年</t>
  </si>
  <si>
    <t>FAE助理工程师</t>
  </si>
  <si>
    <t>楚岳（惠州）热传科技有限公司</t>
  </si>
  <si>
    <t>该公司成立于2020年，位于广东省惠州市，是国家级高新技术企业、专精特新中小企业，隶属于2005年创立的上海楚岳集团，是国内专业的高端热管理解决方案提供商。公司专注于高性能散热器件研发、生产与销售，核心产品涵盖均温板、热管、风冷及液冷散热模组、液冷散热系统等，广泛应用于AI算力、数据中心、5G通信、新能源汽车、光伏储能等领域。公司深耕行业多年，凭借过硬技术与品质，与英特尔、英伟达、比亚迪、亚马逊等国内外知名企业建立长期合作，以技术创新为驱动，致力于成为全球领先的热管理合作伙伴。</t>
  </si>
  <si>
    <t>助理研发工程师</t>
  </si>
  <si>
    <t>钟先生</t>
  </si>
  <si>
    <t>生产班长</t>
  </si>
  <si>
    <t>7000-12000元/月</t>
  </si>
  <si>
    <t>人力资源专员</t>
  </si>
  <si>
    <t>设备工程师</t>
  </si>
  <si>
    <t>深圳市克洛诺斯科技有限公司</t>
  </si>
  <si>
    <t>该公司是深圳市瞪羚独角兽企业、广东省制造业单项冠军企业、国家专精特新“小巨人”企业、国家高新技术企业，主营纳米级、微米级直线电机运动平台、半导体陶瓷构件、大理石构件等产品，是半导体产业、集成电路制造装备领域、核心部件的重要供应商。公司成立于2015年2月，总部位于深圳光明，国家认定高层次人才，持博士、硕士等高学历人才，持高级职称或高级技师等高技能人才若干。公司下设其他全资子公司有安徽克洛诺斯科技有限公司、山东克洛微研材料科技有限公司、深圳市鲲鹏高端装备研究有限责任公司、大连分公司。公司具备较强软硬件系统研发与产学研商业转化实力， 一直为行业客户提供高水准产品与服务。</t>
  </si>
  <si>
    <t>运动控制算法工程师</t>
  </si>
  <si>
    <t>30000-40000元/月</t>
  </si>
  <si>
    <t>张先生</t>
  </si>
  <si>
    <t>电气工程师（半导体运动平台）</t>
  </si>
  <si>
    <t>13000-25000元/月</t>
  </si>
  <si>
    <t>机械工程师（半导体运动平台）</t>
  </si>
  <si>
    <t>电气工程师（现场应用工程师）</t>
  </si>
  <si>
    <t>7000-20000元/月</t>
  </si>
  <si>
    <t>售后工程师（技术支持工程师）</t>
  </si>
  <si>
    <t>深圳市业展电子有限公司</t>
  </si>
  <si>
    <t>该公司成立于2005年，在深圳、惠州、昆山、江西设有公司或研发销售基地。是低阻值、高精度、高稳定性电阻研、产、销一体的服务商。产品主要应用于汽车电子、航空、军工、电源、家用电器、新能源、交通、电力、通讯及电动工具等领域。
具备自主开发能力，由博士带领的研发团队，从材料、设备、工艺、产品、软件设计等全方位覆盖。
业展电子已获得国家级专精特新“小巨人”称号，建立了IATF16949,ISO9001质量管理体系和ISO14001环境管理体系，实验室通过CNAS认证，产品符合RoHS和REACH要求。秉承打造高端品牌理念，与全球客户共同创造价值。</t>
  </si>
  <si>
    <t>生产管理储干</t>
  </si>
  <si>
    <t>刘女士</t>
  </si>
  <si>
    <t>8000-12000元/月</t>
  </si>
  <si>
    <t>10000-18000元/月</t>
  </si>
  <si>
    <t>惠州硕贝德无线科技股份有限公司</t>
  </si>
  <si>
    <t>该公司成立于2004年2月，2012年在深交所创业板上市（股票代码：300322），是业内领先拥有核心技术的关键部品方案提供商，现旗下拥有11家控股子公司和16家全资子公司。
硕贝德总部位于广东省惠州市，在中国台湾地区、中国香港地区、韩国、美国及越南等地设有分子公司，研发中心分布在惠州、苏州、重庆、深圳、西安、中国台湾等地，同时在惠州、苏州和越南设有制造基地，集研发、制造与销售为一体。硕贝德主要为客户提供天线及模组、散热器件及模组、传感器智能模组和线束及连接件等产品，产品广泛应用于消费电子、汽车、通信及新能源领域。</t>
  </si>
  <si>
    <t>天线研发博士</t>
  </si>
  <si>
    <t>28000-35000元/月</t>
  </si>
  <si>
    <t>陈先生</t>
  </si>
  <si>
    <t>8000-14000元/月</t>
  </si>
  <si>
    <t>QE工程师</t>
  </si>
  <si>
    <t>项目工程师</t>
  </si>
  <si>
    <t>电路工程师</t>
  </si>
  <si>
    <t>天线工程师</t>
  </si>
  <si>
    <t>射频工程师</t>
  </si>
  <si>
    <t>集团管培生</t>
  </si>
  <si>
    <t>惠州迪芬尼声学科技股份有限公司</t>
  </si>
  <si>
    <t>Tymphany是全球领先的ODM+ 音频产品与组件设计制造商，承袭源自1926年的Peerless 血统。其拥有来自世界各地约6000名员工与700+名工程师致力于交付高质量、创新音频制造服务。业务板块涵括扬声器单元、音响系统、家庭影院、车载音响、耳机及麦克风等产品。</t>
  </si>
  <si>
    <t>声学工程师</t>
  </si>
  <si>
    <t>温女士</t>
  </si>
  <si>
    <t>项目管理专员</t>
  </si>
  <si>
    <t>7000-9000元/月</t>
  </si>
  <si>
    <t>表面处理工程师</t>
  </si>
  <si>
    <t>喇叭声学工程师</t>
  </si>
  <si>
    <t>9000-11000元/月</t>
  </si>
  <si>
    <t>广东风华高新科技股份有限公司</t>
  </si>
  <si>
    <t>该公司是广晟控股集团旗下一家上市公司（深交所股票代码：000636），成立于 1984 年，聚焦基础电子元器件 40 年，专业研发、制造及销售高端新型元器件、电子材料等产品。公司产品被誉为 “电子工业大米”，广泛应用于家电、通讯、计算机、工控、汽车电子、AI 等领域，是我国基础电子元器件龙头企业。</t>
  </si>
  <si>
    <t>质量分析岗</t>
  </si>
  <si>
    <t>7000-8000元/月</t>
  </si>
  <si>
    <t>杨女士</t>
  </si>
  <si>
    <t>精益改善岗</t>
  </si>
  <si>
    <t>设备技术岗</t>
  </si>
  <si>
    <t>生产储备岗</t>
  </si>
  <si>
    <t>研发岗</t>
  </si>
  <si>
    <t>工艺岗</t>
  </si>
  <si>
    <t>软件开发岗</t>
  </si>
  <si>
    <t>智能制造岗</t>
  </si>
  <si>
    <t>资金核算岗</t>
  </si>
  <si>
    <t>纪检岗</t>
  </si>
  <si>
    <t>惠州高盛达科技股份有限公司</t>
  </si>
  <si>
    <t>该公司是集研发、生产、销售于一体的无线射频领域高新技术企业，拥有30多年行业技术积累，专注提供无线模块与智能解决方案，综合实力位居全国前列。公司主营无线传输模组、蓝牙模组、智能控制模组、智能语音模组等 IoT 及家电配套产品，其中无线传输模组全球 TV 市场供应量占30%，位居全球第一。企业位于广东省惠州市，2024年建成新园区，占地约9万平方米，员工 1200人，研发技术人员近200人。先后获评广东企业500强、广东制造业100强、省级企业技术中心，并通过 ISO9001、IATF16949、RBA 等多项体系认证。</t>
  </si>
  <si>
    <t>PE工程师</t>
  </si>
  <si>
    <t>赵先生</t>
  </si>
  <si>
    <t>9000-13000元/月</t>
  </si>
  <si>
    <t>嵌入式软件工程师</t>
  </si>
  <si>
    <t>惠州亿纬锂能股份有限公司</t>
  </si>
  <si>
    <t>该公司成立于 2001 年，2009 年在深圳创业板首批上市（股票代码：300014）。经过二十余年发展，已成为具有全球竞争力的全场景锂电池平台企业。公司以 “全场景锂电池方案，加速万物互联” 为方向，搭建从材料、电芯、BMS 到系统的全链条研发平台，形成五大业务板块，产品广泛应用于智慧生活、绿色交通、能源转型等领域。公司以 “让世界充满前进的能量” 为愿景，依托全球化制造、合作与服务体系，携手产业链伙伴，为全球能源需求提供可靠支撑。</t>
  </si>
  <si>
    <t>拔尖人才类</t>
  </si>
  <si>
    <t>卢先生</t>
  </si>
  <si>
    <t>研发技术类</t>
  </si>
  <si>
    <t>8500-11000元/月</t>
  </si>
  <si>
    <t>市场营销类</t>
  </si>
  <si>
    <t>职能运营类</t>
  </si>
  <si>
    <t>智能制造类</t>
  </si>
  <si>
    <t>顺科智连技术股份有限公司</t>
  </si>
  <si>
    <t>该公司成立于2009年，是一家专注于新能源汽车及储能领域连接系统的高新技术企业，具备全产业链制造能力与深厚研发实力，2024年认定为高新技术企业、专精特新中小企业及专精特新“小巨人”。公司总部位于广州市增城区，厂房面积40000平方米，是集设计、制造、生产、销售于一体的高科技企业。</t>
  </si>
  <si>
    <t>何女士</t>
  </si>
  <si>
    <t xml:space="preserve">质量工程师 </t>
  </si>
  <si>
    <t>仿真设计工程师</t>
  </si>
  <si>
    <t>实验室测试工程师 （实验验证）</t>
  </si>
  <si>
    <t xml:space="preserve">研发工程师 </t>
  </si>
  <si>
    <t>深圳市智胜新电子科技股份有限公司（惠州）分公司</t>
  </si>
  <si>
    <t>该公司成立于2004年，占地3.6万平方米，是集大型铝电解电容器和超级电容器研发、生产与销售为一体的高新技术企业。企业拥有发明专利、实用新型专利及软件著作权共30多项，先后荣获“深圳市高新技术企业”和“国家高新技术企业”称号。公司引进欧美和中国台湾地区的先进生产设备，配备齐全，年产量达5000万只，广泛应用于变频器、伺服驱动、光伏逆变器、通信电源、UPS、医疗设备、电焊机、变频家电以及电动汽车、电力机车及新能源（太阳能、风能）等众多领域。产品销往亚洲、欧洲、拉丁美洲等全球各地。</t>
  </si>
  <si>
    <t>热仿真工程师</t>
  </si>
  <si>
    <t>李女士</t>
  </si>
  <si>
    <t>产品开发工程师</t>
  </si>
  <si>
    <t>6800-15000元/月</t>
  </si>
  <si>
    <t>设备维修工程师</t>
  </si>
  <si>
    <t>6800-9000元/月</t>
  </si>
  <si>
    <t>6800-13000元/月</t>
  </si>
  <si>
    <t>深圳市朗坤科技股份有限公司</t>
  </si>
  <si>
    <t>该公司（301305.SZ）成立于2001年，是中国生物科技领跑企业和国家高新技术企业，与华为、腾讯、大疆等并称为“深圳创新企业70强”；2023年11月，获评为福布斯“中国ESG创新企业50强”；集团现有来自海内外高校生物科技专业的一批博士人才和近百人的专业化科研团队，及各类发明专利170项。</t>
  </si>
  <si>
    <t>翻译专员</t>
  </si>
  <si>
    <t>13-20万元/年</t>
  </si>
  <si>
    <t>刘先生</t>
  </si>
  <si>
    <t>硬件工程师（算力）</t>
  </si>
  <si>
    <t>20-30万元/年</t>
  </si>
  <si>
    <t>AI工程师（算力）</t>
  </si>
  <si>
    <t>AI工程师</t>
  </si>
  <si>
    <t>组网工程师（算力）</t>
  </si>
  <si>
    <t>合成生物工程师</t>
  </si>
  <si>
    <t>科研工程师（生物制造方向）</t>
  </si>
  <si>
    <t>研究员（AI药物设计）</t>
  </si>
  <si>
    <t>营销管培生</t>
  </si>
  <si>
    <t>16-20万元/年</t>
  </si>
  <si>
    <t>经营助理（海外）</t>
  </si>
  <si>
    <t>生产储备干部</t>
  </si>
  <si>
    <t>15-20万元/年</t>
  </si>
  <si>
    <t>流程助理</t>
  </si>
  <si>
    <t>财务助理</t>
  </si>
  <si>
    <t>供应链助理</t>
  </si>
  <si>
    <t>绿色碳投助理</t>
  </si>
  <si>
    <t>商务助理</t>
  </si>
  <si>
    <t>人力资源管培生</t>
  </si>
  <si>
    <t>13-18万元/年</t>
  </si>
  <si>
    <t>总裁办助理</t>
  </si>
  <si>
    <t>经营助理</t>
  </si>
  <si>
    <t>13-17万元/年</t>
  </si>
  <si>
    <t>广东纵胜新材料股份有限公司</t>
  </si>
  <si>
    <t>该公司成立于 2015 年，总部位于广东省惠州市，2023 年 9 月设立江西纵胜新材料有限公司。公司专注研发生产复合板材、玻纤板、碳纤维及凯夫拉板材等，主营手机、平板电池后盖，并提供 3D 热压成型、精雕、喷涂、热压贴皮等深加工服务。已通过 IATF16949、ISO9001、ISO14001 等多项体系及 3A 信用认证，是国内外知名手机品牌一级供应商。公司聚焦高端电子材料与特种复合材料，致力打造集研发、生产、深加工于一体的高新技术企业。</t>
  </si>
  <si>
    <t>储备干部</t>
  </si>
  <si>
    <t>张女士</t>
  </si>
  <si>
    <t>国际产品开发助理工程师</t>
  </si>
  <si>
    <t>制工助理工程师</t>
  </si>
  <si>
    <t>材料助理工程师</t>
  </si>
  <si>
    <t>9000-12000元/月</t>
  </si>
  <si>
    <t>海外项目助理工程师</t>
  </si>
  <si>
    <t>产品开发助理工程师</t>
  </si>
  <si>
    <t>项目助理工程师</t>
  </si>
  <si>
    <t>惠州市德赛西威汽车电子股份有限公司</t>
  </si>
  <si>
    <t>该公司（股票代码：002920）是国际领先的移动出行科技公司之一，致力于实现智慧出行的全球共享。德赛西威深度聚焦于智能座舱、智能驾驶和网联服务三大领域的全栈融合，持续开发高度集成的智能硬件和领先的软件算法，为全球客户提供安全、愉悦和绿色的移动出行整体解决方案和服务。德赛西威持续践行 “本土国际化” 的战略，以广东惠州为中心，在成都、上海、南京、深圳、广州、北京、长沙、中国台湾以及新加坡、德国、西班牙、日本、美国、墨西哥等设立分支机构。</t>
  </si>
  <si>
    <t>管理培训生－项目/供应链/职能</t>
  </si>
  <si>
    <t>25-30万元/年</t>
  </si>
  <si>
    <t>黄先生</t>
  </si>
  <si>
    <t>电子设计工程师</t>
  </si>
  <si>
    <t>12-30万元/年</t>
  </si>
  <si>
    <t>嵌入式软件开发工程师</t>
  </si>
  <si>
    <t>15-35万元/年</t>
  </si>
  <si>
    <t>自动驾驶算法开发工程师</t>
  </si>
  <si>
    <t>30-50万元/年</t>
  </si>
  <si>
    <t>AI应用开发工程师</t>
  </si>
  <si>
    <t>AI大模型工程师</t>
  </si>
  <si>
    <t>胜宏科技（惠州）股份有限公司</t>
  </si>
  <si>
    <t>该公司于 2006 年 7 月落户广东省惠州市，园区占地面积 34.7万平方米，在职员工 1万余人（全球约 1.8万人），2015 年 6 月 11 日在深交所创业板挂牌上市，股票代码：300476。公司专业从事高精密多层、HDI、FPC、软硬结合板的研发、生产和销售，产品广泛应用于人工智能、大数据中心、工业互联、汽车电子 (新能源)、新一代通信技术、新能源、航空航天、医疗仪器等领域。胜宏科技是 CPCA 副理事长单位，是行业标准的制定单位之一，位列中国上市企业百强第 69 名，服务全球超 350 家头部客户的千亿市场需求，是全球 AI 算力 PCB 龙头。</t>
  </si>
  <si>
    <t>30-60万元/年</t>
  </si>
  <si>
    <t>郭先生</t>
  </si>
  <si>
    <t>外贸跟单类（Ⅱ类）</t>
  </si>
  <si>
    <t>12-16万元/年</t>
  </si>
  <si>
    <t>品质管理类（Ⅱ类）</t>
  </si>
  <si>
    <t>人事行政类（Ⅱ类）</t>
  </si>
  <si>
    <t>技术研发类（Ⅱ类）</t>
  </si>
  <si>
    <t>产品管理类（Ⅱ类）</t>
  </si>
  <si>
    <t>工艺技术类（Ⅱ类）</t>
  </si>
  <si>
    <t>工程设计类（Ⅱ类）</t>
  </si>
  <si>
    <t>采购管理类（Ⅱ类）</t>
  </si>
  <si>
    <t>市场销售类（Ⅱ类）</t>
  </si>
  <si>
    <t>客户品质服务类（Ⅱ类）</t>
  </si>
  <si>
    <t>惠州海格科技股份有限公司</t>
  </si>
  <si>
    <t>该公司隶属海格集团。集团为国有控股企业，源自 1965 年成立的哈尔滨半导体研究所，2000 年在天津设立，是国内较早进入 SMT 领域的电子制造企业。公司在天津、惠州、越南布局六大生产基地：陈江、群益一/二厂、潼湖、天津及越南厂区，总厂房面积超 28万平方米，具备 SMT、DIP、组装、CKD 等完整制造能力。主营业务覆盖汽车电子、智能座舱、车载中控、通讯模块、工控、雷达、音响及运动相机、无人机、电脑、电视、手机主板等消费电子产品，提供一站式电子制造服务。</t>
  </si>
  <si>
    <t>郑女士</t>
  </si>
  <si>
    <t>经管工程师</t>
  </si>
  <si>
    <t>13000-15000元/月</t>
  </si>
  <si>
    <t>广东邦固化学科技有限公司</t>
  </si>
  <si>
    <t>该公司成立于 1999 年，是一家专注于薄膜涂覆新材料研发、生产与销售的高新技术企业。公司产品广泛应用于高端烟包、电子光学、汽车涂层、芯片半导体封装等多个关键领域。公司以创新为核心驱动力，凭借扎实的科研实力与稳定的市场表现，公司已获评国家级重点 “小巨人” 企业、广东省企业技术中心、广东省功能涂料工程技术研究中心、广东省博士工作站、广东省工业设计中心等多项国家和省级资质认定，彰显了其在涂覆材料领域的专业影响力与综合竞争力。</t>
  </si>
  <si>
    <t>销售代表</t>
  </si>
  <si>
    <t>15万元/年</t>
  </si>
  <si>
    <t>廖先生</t>
  </si>
  <si>
    <t>油性丙烯酸研发工程师</t>
  </si>
  <si>
    <t>水性丙烯酸研发工程师</t>
  </si>
  <si>
    <t>水性聚氨酯研发工程师</t>
  </si>
  <si>
    <t>惠州市九惠制药股份有限公司</t>
  </si>
  <si>
    <t>该公司成立于1987年，前身为国企惠州市药用干膏厂，1995年改制为民营，是集药材种植、药品研产销于一体的国家高新技术企业、广东老字号，品牌商标获评中国驰名商标。公司手握44个药品批文，覆盖11大品类5种剂型，拥有多款国家级新药、创新制剂与进口分装活菌药品。企业同步深耕 OEM、ODM 代工，自1990年起与三九医药合作三十五年，代工感冒灵、三九胃泰、皮炎平多款爆款药品，自主产品与委托加工双向稳健发展。</t>
  </si>
  <si>
    <t>机修工程师</t>
  </si>
  <si>
    <t>8-10万元/年</t>
  </si>
  <si>
    <t>王女士</t>
  </si>
  <si>
    <t>0752-2528819</t>
  </si>
  <si>
    <t>质量检验员</t>
  </si>
  <si>
    <t>8万元/年</t>
  </si>
  <si>
    <t>广东省广播电视网络股份有限公司</t>
  </si>
  <si>
    <t>该公司是根据中央文化体制改革精神，经广东省委、省政府批准，于2010年成立的大型国有科技型文化企业，是以视频传输为主业、公共信息和5G通信为特色的现代广电网络运营商。2020年经全国一网整合成为中国第四大通信运营商中国广电网络股份有限公司的控股子公司。公司负责广东省内广电网络统一规划、建设、经营和管理，主营业务包括广播电视节目传输、固定电话、综合数据信息、网络视听节目、家庭宽带和5G通信、工业物联网等，智慧广电和数字家庭业务加快转型，形成了主业突出、多业并举的发展模式。公司注册资本52.64亿元，在职员工1.2万人，网络信号覆盖全省20个地市、68个县区、1400万用户。</t>
  </si>
  <si>
    <t>财会类岗位</t>
  </si>
  <si>
    <t>8-12万元/年</t>
  </si>
  <si>
    <t>傅女士</t>
  </si>
  <si>
    <t>综合类岗位</t>
  </si>
  <si>
    <t>市场类岗位</t>
  </si>
  <si>
    <t>技术类岗位</t>
  </si>
  <si>
    <t>鹤山市中富兴业电路有限公司</t>
  </si>
  <si>
    <t>该公司成立于2013年，是深圳中富电路股份有限公司（股票代码：300814）旗下子公司，坐落于美丽的广东省鹤山市，是一家专业从事印制电路板的研发、生产和销售的国家级高新技术企业。总投资5.5亿，占地120多亩，厂房建筑面积逾58000平方米，员工超过1000人，配置数十条的自动化生产线，年销售额逾7.5亿元人民币。中富目前有四个生产基地，分别位于深圳市宝安区沙井街道、松岗街道、鹤山市鹤城镇以及泰国罗勇工业园。公司产品广泛应用于通信、新能源、工业控制、消费电子、汽车电子及医疗电子等应用领域，主要客户为：华为、中兴、维谛、三星、施耐德、飞旭、伦茨、理邦等国内外知名企业。</t>
  </si>
  <si>
    <t>工艺储备干部</t>
  </si>
  <si>
    <t>9-12万元/年</t>
  </si>
  <si>
    <t>市场部储备干部</t>
  </si>
  <si>
    <t>9-14万元/年</t>
  </si>
  <si>
    <t>研发类储备干部</t>
  </si>
  <si>
    <t>12-14万元/年</t>
  </si>
  <si>
    <t>品质部储干</t>
  </si>
  <si>
    <t>生产部储备干部</t>
  </si>
  <si>
    <t>事业部储备干部</t>
  </si>
  <si>
    <t>惠州大亚湾区石化投资集团有限公司</t>
  </si>
  <si>
    <t>该公司成立于 2008 年 5 月，注册资本 32.56 亿元。公司以 “为世界级绿色石化基地提供一流的公用配套服务” 为使命，重点布局综合能源、物流输送、生产服务、石化及新材料、其他配套五大业务板块。目前，公司已成立控股、参股企业 20 家，聚焦集中供热、管廊、码头、仓储等核心配套设施的建设与运营，全力打造 “即插即用” 的综合配套体系，持续助力大亚湾石化区加速建成 “五个一流” 的世界级绿色石化产业高地。</t>
  </si>
  <si>
    <t>项目管理岗（港口运营）</t>
  </si>
  <si>
    <t>项目管理岗（人工智能）</t>
  </si>
  <si>
    <t>项目管理岗</t>
  </si>
  <si>
    <t>惠州赣锋锂电科技有限公司</t>
  </si>
  <si>
    <t xml:space="preserve">该公司总部位于江西省，分别在宁波、东莞、惠州、重庆、宜春、赣州等地建有研发、生产基地，在澳大利亚、阿根廷、爱尔兰、非洲马里、青海德令哈、内蒙古镶黄旗等地拥有丰富的锂矿资源储备。赣锋锂业专业从事锂系列产品深加工及锂电池制造，实施“上下游一体化”发展战略，已形成“锂资源开发、锂盐深加工、锂金属冶炼、锂电池制造、储能解决方案及锂电池回收”6大业务板块。产品涵盖金属锂、碳酸锂、氢氧化锂、丁基锂、锂离子电池等五大系列四十多种产品。
</t>
  </si>
  <si>
    <t>设备助理工程师</t>
  </si>
  <si>
    <t>9-17万元/年</t>
  </si>
  <si>
    <t>锂电池工艺工程师</t>
  </si>
  <si>
    <t>13-40万元/年</t>
  </si>
  <si>
    <t>电芯产品开发工程师</t>
  </si>
  <si>
    <t>财务会计</t>
  </si>
  <si>
    <t>项目管理工程师</t>
  </si>
  <si>
    <t>13-30万元/年</t>
  </si>
  <si>
    <t>五邑大学</t>
  </si>
  <si>
    <t>该单位是由广东省人民政府设立的以工科为主的综合性公办高等学校，具有接收港澳台侨学生、国际学生资格和推荐优秀应届本科毕业生免试攻读研究生资格，现为广东省高水平理工科大学建设高校。学校位于粤港澳大湾区重要节点城市、“中国侨都”——广东省江门市中心城区，校园环境优美，基础设施齐全，办学条件良好，占地面积1000余亩，校舍总建筑面积70万平方米。学校面向全国26个省、自治区、直辖市、港澳台地区招收本科学生，面向国内外招收硕士研究生，面向全球招收国际学生。现有各类在籍学生2.2万余人。学校拥有7个学科门类、78个本科专业（方向）；共有3个ESI全球排名前1%学科，其中材料科学已迈入ESI全球前5‰行列。</t>
  </si>
  <si>
    <t>高校专任教师</t>
  </si>
  <si>
    <t>20-50万元/年</t>
  </si>
  <si>
    <t>广东博盈特焊技术股份有限公司</t>
  </si>
  <si>
    <t>该公司成立于2007年，证券代码：301468。公司位于广东省江门市，交通便利，拥有员工上千人，专业技术人员150余人。现有三个厂区，共和铁岗总厂、大凹生产基地和越南工厂，占地总面积达到650亩。自成立以来，公司一直围绕焊接技术进行研究、开发、应用、转化，坚持以焊接技术为支撑，发展焊接工艺技术服务和焊接技术制造服务。公司的主营业务为防腐防磨堆焊装备、非堆焊的锅炉部件、压力容器及高端钢结构件的研发、生产和销售。产品涉及：电力、石油、冶金、环境保护、化工、造纸、医药等领域。目前，博盈特焊已经是全球领先的锅炉防腐防磨堆焊制造商，也是国内规模化、标准化的锅炉管子和管排堆焊核心制造基地。</t>
  </si>
  <si>
    <t>焊接工程师</t>
  </si>
  <si>
    <t>0750-8399247</t>
  </si>
  <si>
    <t>机械项目工程师</t>
  </si>
  <si>
    <t>材料研发工程师</t>
  </si>
  <si>
    <t>华通电脑（惠州）有限公司</t>
  </si>
  <si>
    <t>该公司是华通电脑集团在内地设立的首个生产基地，坐落于广东省惠州市。公司为外商独资企业，注册资本 1.3 亿美元，占地 26万平方米，现有员工 1.4万余人。集团母公司创立于 1973 年，是业内首家专业印刷电路板制造商，1990 年上市，现已在惠州、苏州、重庆以及海外泰国完成产业布局。公司专注于 PCB、集成电路芯片研发制造，主营高密度多层 PCB、HDI、FPC 软板等产品，广泛应用于手机、服务器、通信设备等领域。公司是全球最大笔记本 PCB 供货商，HDI 技术与营收规模位居全球第一，2025 年产值超百亿元，位列全球 PCB 行业前五，并通过多项国际权威质量与环境管理体系认证。</t>
  </si>
  <si>
    <t>詹女士</t>
  </si>
  <si>
    <t>客户服务工程师</t>
  </si>
  <si>
    <t>质量管理工程师</t>
  </si>
  <si>
    <t>广东海空行航空技术有限公司</t>
  </si>
  <si>
    <t>该公司于2024年4月成立，专注于大载重、长航时等差异化无人装备系统的综合应用方案，应用于军工防务、应急管理、物流运输、巡检、农业植保等领域。公司致力于打造全自主知识产权的高智能航空任务系统，成为国内领先、国际先进的高智能航空产品及服务供应商。</t>
  </si>
  <si>
    <t>8-15万元/年</t>
  </si>
  <si>
    <t>无人机装调检修技术员</t>
  </si>
  <si>
    <t>广东佳宝集团有限公司</t>
  </si>
  <si>
    <t>该公司始创于1983年，是一家集休闲食品、饮料、膳食以及专业陈皮原料供应为一体的广东省重点农业龙头企业。佳宝集团聚焦陈皮大健康产业发展，并形成果蔬核心产业体系。在1995年，佳宝集团就被国务院发展研究中心授予“中华之最·全国最大的陈皮食品生产企业”的荣誉；“佳宝牌”九制陈皮被央视誉为“中华一绝”；第四代传承人杨应林先生被冠以“陈皮大王”称号。佳宝人良心承诺制良品，“一百年用心做好一片陈皮”，不忘初心、不辱使命。佳宝将持续专注于陈皮及陈皮+的健康衍生产品研发，积极开拓国内外市场，让世界吃到中国好产品。佳宝集团的人才理念是重品德，看技能，讲敬业；搭平台，助成长，倡诚信。</t>
  </si>
  <si>
    <t>产品经理</t>
  </si>
  <si>
    <t>潘女士</t>
  </si>
  <si>
    <t>税务主管</t>
  </si>
  <si>
    <t>食品研发人员</t>
  </si>
  <si>
    <t>广州国机智能橡塑密封科技有限公司</t>
  </si>
  <si>
    <t>该公司成立于2018年，前身为广州机械科学研究院有限公司密封所新能源事业部。作为新能源电池密封领域的技术引领者，我们专注于高性能密封产品的研发、生产与销售，致力于为全球新能源行业提供安全、可靠的密封解决方案。</t>
  </si>
  <si>
    <t>市场营销（客服）</t>
  </si>
  <si>
    <t>林女士</t>
  </si>
  <si>
    <t>品质管理（产品）</t>
  </si>
  <si>
    <t>品质管理（体系）</t>
  </si>
  <si>
    <t>人力资源</t>
  </si>
  <si>
    <t>安全环境</t>
  </si>
  <si>
    <t>全检机技术员</t>
  </si>
  <si>
    <t>品质管理岗 （制程）</t>
  </si>
  <si>
    <t>制造管理岗 （储备）</t>
  </si>
  <si>
    <t>PMC</t>
  </si>
  <si>
    <t>订单管理</t>
  </si>
  <si>
    <t>采购管理</t>
  </si>
  <si>
    <t>IE技术</t>
  </si>
  <si>
    <t>设备技术</t>
  </si>
  <si>
    <t>结构研发</t>
  </si>
  <si>
    <t>材料研发</t>
  </si>
  <si>
    <t>工艺技术</t>
  </si>
  <si>
    <t>设计</t>
  </si>
  <si>
    <t>广州理工学院</t>
  </si>
  <si>
    <t>该单位创建于2000年，是经教育部批准设立的以工学为主，管理学、经济学、文学、 艺术学、教育学等多学科协调发展的普通本科高校。学校地处粤港澳大湾区和珠江三角洲核心地区，现有广州市白云区、广州市增城区、惠州市博罗县三个校区，区位优势明显。学校设有16个二级学院，专业集群6个、本科专业51个。学校是广东省民办高校首批硕士学位授予立项建设单位和首批招收联合培养硕士研究生单位，现有国家一流专业、省重点学科、省一流专业和省级科研平台与智库，主持一批国家自科社科基金、省部级重点项目、企业重大研发项目，广东省民办高校年检连续四年“优秀”。</t>
  </si>
  <si>
    <t>教师</t>
  </si>
  <si>
    <t>陈老师</t>
  </si>
  <si>
    <t>020-87478493</t>
  </si>
  <si>
    <t>专任教师</t>
  </si>
  <si>
    <t>25-50万元/年</t>
  </si>
  <si>
    <t>深圳前海百递网络有限公司</t>
  </si>
  <si>
    <t>快递100是全球快递物流一站式数智服务平台、中国快递物流信息云服务领导品牌、福布斯中国人工智能新锐企业，为个人消费者、行业从业者、企业及各类组织提供全球快递物流查询、寄件、揽件、管理等聚合平台服务和数智化解决方案，满足其无法被单个快递物流公司满足的整合型需求。快递100一端连接全球3000多家快递物流公司与150多万快递员及网点经营者，一端连接超2.7亿个人用户与超250万企业及各类组织客户，是快递物流行业领先的「信息汇聚平台」「服务聚合平台」和「企业管理平台」，开创并引领中国快递物流信息云服务新业态新模式。</t>
  </si>
  <si>
    <t>IT与流程工程师</t>
  </si>
  <si>
    <t>基础运维工程师</t>
  </si>
  <si>
    <t>财务与运管专员</t>
  </si>
  <si>
    <t>产品运营（企业小邮局）</t>
  </si>
  <si>
    <t>新媒体运营</t>
  </si>
  <si>
    <t>9000-18000元/月</t>
  </si>
  <si>
    <t>产品市场</t>
  </si>
  <si>
    <t>产品运营</t>
  </si>
  <si>
    <t>客户经理</t>
  </si>
  <si>
    <t>运力资源</t>
  </si>
  <si>
    <t>8000-20000元/月</t>
  </si>
  <si>
    <t>产品运营（国际业务）</t>
  </si>
  <si>
    <t>技术支持</t>
  </si>
  <si>
    <t>客户经理（寄件业务）</t>
  </si>
  <si>
    <t>软件测试工程师</t>
  </si>
  <si>
    <t>10000-20000元/月</t>
  </si>
  <si>
    <t>Web前端开发工程师</t>
  </si>
  <si>
    <t>Java开发工程师</t>
  </si>
  <si>
    <t>数据工程师</t>
  </si>
  <si>
    <t>AI研究员</t>
  </si>
  <si>
    <t>江门北方诺林机电设备制造有限公司</t>
  </si>
  <si>
    <t>该公司位于鹤山市，为央企“中国北方工业公司”下属企业广州北方机电发展有限公司战略合作企业，厂区占地面积约150亩，公司主要设计开发与生产机场的自动化物流系统的传输滚筒、滚筒台、直角台、液压交剪升降台、滚珠台、方向旋转台、行李托盘、货运网箱、集装箱等机场物流设备。</t>
  </si>
  <si>
    <t>周先生</t>
  </si>
  <si>
    <t>工艺员/工艺工程师</t>
  </si>
  <si>
    <t>机械手调试/自动化工程师</t>
  </si>
  <si>
    <t>计价专员/计价工程师</t>
  </si>
  <si>
    <t>质检</t>
  </si>
  <si>
    <t>江门市久冠松高分子材料有限公司</t>
  </si>
  <si>
    <t>该公司是一家致力于环保、低碳、节能的UV/EB光固化产品及新材料的研发、生产、销售的国家级高新技术企业，产品服务于高档家具、电器玻璃、光学薄膜、高端印刷等领域，公司为国家级科技型中小企业、省级创新型中小企业、专精特新中小企业，第九届中国创新创业大赛（广东赛区）暨第八届“珠江天使杯”科技创新创业大赛新材料组二等奖企业。</t>
  </si>
  <si>
    <t>工程师助理</t>
  </si>
  <si>
    <t>6700-8000元/月</t>
  </si>
  <si>
    <t>8500-15000元/月</t>
  </si>
  <si>
    <t>鹤山市知墨印刷粘合材料有限公司</t>
  </si>
  <si>
    <t>绿川-Greencharm，是广东知墨新材料有限公司拥有的自主品牌。公司自 1997 年以来，为国内外一流印刷包装企业提供高品质的水性高分子材料粘合剂和涂层的解决方案。公司目前属于快速发展期，未来三年的业绩增长目标为翻一番，年均增长40%。地处鹤山市，是一家集研发、生产、销售水性环保粘合剂、水性涂料、水性光油以及粘合技术整体方案的供应商，拥有四条全自动生产线，年生产能力可达12000吨。旗下“绿川”品牌产品主要有：水性覆膜胶、食品胶、水性接口胶、水性装帧胶、水性裱亲胶和水性皮壳胶。“绿川”产品采用最新技术，选用国内外的优质原材料，生产过程科学化，指标定量化，从而保证产品的品质长期稳定。</t>
  </si>
  <si>
    <t>技术研发工程师</t>
  </si>
  <si>
    <t>15000-30000元/月</t>
  </si>
  <si>
    <t>外贸拓展经理</t>
  </si>
  <si>
    <t>应用工程师</t>
  </si>
  <si>
    <t>销售专员</t>
  </si>
  <si>
    <t>广东伟强铜业科技有限公司</t>
  </si>
  <si>
    <t>伟强集团，坐落于中国水暖卫浴生产基地——广东省开平市水口镇，专注于制造高品质铜材和卫浴五金及配套配件产品，秉承“品质立足，创新致远”经营理念，致力于打造综合型、创新型高端铜材卫浴五金“王国”。现伟强集团旗下拥有伟强铜业、伟祥卫浴、伟强电镀、君威五金等四大事业板块，厂房面积达40余万平方米，员工1600余人，专业技术团队人员达300余人，拥有自主创新专利，更是德国红点设计奖及IF设计奖获奖者。
广东伟强铜业是广东省制造业前500强企业，是广东省高新技术企业、广东省工程技术中心，占地面积100亩，拥有现代化生产设备和技术工艺。年产各类铜材铜棒等达5万吨，为目前华南地区规模大、设备精良、研发力量雄厚、型号品种齐全的专业铜材生产供应商。</t>
  </si>
  <si>
    <t>品质助理</t>
  </si>
  <si>
    <t>6700-7700元/月</t>
  </si>
  <si>
    <t>邱女士</t>
  </si>
  <si>
    <t>研发助理</t>
  </si>
  <si>
    <t>外贸业务员</t>
  </si>
  <si>
    <t>广州集泰化工股份有限公司</t>
  </si>
  <si>
    <t>该公司是一家以研发、生产和销售环境友好型密封胶和涂料为主的国家高新技术企业，致力于为全球客户提供定制化解决方案。其控股股东安泰化学创立于1989年，拥有三十多年的发展历史。2017年，公司在深交所中小板上市（证券简称“集泰股份”，证券代码：002909）。公司拥有国家级“绿色工厂”和CNAS国家认可实验室，是全国密封胶年产能最大的生产企业之一。产品广泛运用于门窗幕墙、家庭装修、集装箱制造、装配式建筑、钢结构制造、机械设备、石化装备、汽车制造、船舶游艇装备、太阳能光伏、新能源汽车、LED照明、电力及电子电气等领域。</t>
  </si>
  <si>
    <t>外贸专员</t>
  </si>
  <si>
    <t>蔡先生</t>
  </si>
  <si>
    <t>020-85576000-852</t>
  </si>
  <si>
    <t>技术工程师</t>
  </si>
  <si>
    <t>博士研究员（博士后工作站）</t>
  </si>
  <si>
    <t>24-35万元/年</t>
  </si>
  <si>
    <t>佛山市实达科技有限公司</t>
  </si>
  <si>
    <t>该公司（上市集团--鹏辉能源集团全资子公司）成立于1997年，专注于高倍率锂聚合物电池的研发、生产、销售和服务。目前公司人员规模三千余人。近20年，具有深厚的电池技术沉淀，目前拥有100余项自主研发的核心专利技术。公司年产值已超过15亿元。公司产品广泛应用于无人机、启动电源、遥控玩具、电子烟、LED照明、通信储能等消费品与工业品领域，是细分领域的隐形冠军，多年荣登广东省制造业500强，荣获广东省“专精特新中小企业”称号。目前，实达科技的产品已销往全球50多个国家和地区，凭借优异的高倍率、高能量密度、高安全电池性能受到全球市场高度认可和信赖。公司厂区分布：中国广东佛山、中国广西柳州、越南河内及北宁。</t>
  </si>
  <si>
    <t>品质助理工程师</t>
  </si>
  <si>
    <t>姜女士</t>
  </si>
  <si>
    <t>工艺助理工程师</t>
  </si>
  <si>
    <t>研发技术工程师</t>
  </si>
  <si>
    <t>锂电池研发主任工程师</t>
  </si>
  <si>
    <t>惠州锂威新能源科技有限公司</t>
  </si>
  <si>
    <t>该公司于2011年在广东东莞成立，为欣旺达（SUNWODA）全资子公司，是一家专业从事3C消费类聚合物电芯、小动力电芯的研发、制造、销售服务的国家高新科技绿色能源企业。产品覆盖智能手机、平板电脑、笔记本电脑、智能穿戴设备、无人机、电动工具、智能出行、智能家居等智能终端，与众多国内外知名企业展开深度合作。
公司在广东东莞、惠州、浙江兰溪设有三大生产基地，形成长三角区域和粤港澳大湾区一体化战略布局，并在越南建设消费类锂电池工厂，拓展国际市场。</t>
  </si>
  <si>
    <t>研发类</t>
  </si>
  <si>
    <t>40-100万元/年</t>
  </si>
  <si>
    <t>纪先生</t>
  </si>
  <si>
    <t>研发、制造、品质类</t>
  </si>
  <si>
    <t>15000-21000元/月</t>
  </si>
  <si>
    <t>东风本田汽车零部件有限公司</t>
  </si>
  <si>
    <t>东风本田汽车零部件有限公司由东风汽车集团有限公司（以下简称“东风”）和本田技研工业株式会社、本田技研工业（中国）投资有限公司共同出资兴建，于1994年12月23日成立，注册资本6250万美元，位于广东省惠州市大亚湾经济技术开发区，毗邻深圳，占地面积约42万平方米。
公司目前已构筑“营销-研发-制造”全价值链体系，核心产品包括缸套、曲轴、连杆及刹车盘等，同时涉足摩托车零部件及通用设备制造，是东风与本田在华重要零部件基地。
秉持对高品质的追求，公司以“精 智”未来为发展战略，充分发挥自身优势、探索精神，在“匠心 和悦 致远”口号的引领下，朝着“成为世界一流的移动出行领域零部件解决方案提供商”2030愿景不断迈进。</t>
  </si>
  <si>
    <t>行政专员</t>
  </si>
  <si>
    <t>7000-14000元/月</t>
  </si>
  <si>
    <t>铸造工艺工程师</t>
  </si>
  <si>
    <t>锻造工艺工程师</t>
  </si>
  <si>
    <t>机加工艺工程师</t>
  </si>
  <si>
    <t>商品企划专员</t>
  </si>
  <si>
    <t>CAE仿真工程师</t>
  </si>
  <si>
    <t>产品设计工程师</t>
  </si>
  <si>
    <t>新项目推进工程师</t>
  </si>
  <si>
    <t>生产计划工程师</t>
  </si>
  <si>
    <t>人才发展专员</t>
  </si>
  <si>
    <t>设施与建设管理工程师</t>
  </si>
  <si>
    <t>成本会计</t>
  </si>
  <si>
    <t>数字化工程师</t>
  </si>
  <si>
    <t>惠州铂科新感技术有限公司</t>
  </si>
  <si>
    <t>该公司成立于2023年，位于广东省惠州市，其总公司铂科新材于2019年在深交所上市。公司聚焦一体成型电感材料及相关组件的研发、生产与销售，是国家高新技术企业，也是新能源、高端制造领域核心磁元件供应商及应用解决方案提供商。依托珠三角完善的产业链优势，公司具备规模化生产能力，实现原材料采购、生产加工、物流配送的高效协同。产品广泛应用于消费电子、新能源、汽车、云计算服务器、物联网、4G/5G通讯、笔记本电脑、电源供应器、航空等新基建及新型消费电子领域。</t>
  </si>
  <si>
    <t>FAE（现场应用）工程师</t>
  </si>
  <si>
    <t>童女士</t>
  </si>
  <si>
    <t>项目管理管理师</t>
  </si>
  <si>
    <t>PC(生产计划)管理师</t>
  </si>
  <si>
    <t>机械自动化工程师</t>
  </si>
  <si>
    <t>产品研发工程师</t>
  </si>
  <si>
    <t>设备维护工程师</t>
  </si>
  <si>
    <t>中国科学院近代物理研究所</t>
  </si>
  <si>
    <t>该单位前身为1957年成立的中国科学院兰州物理研究室，1962年正式使用现名。现有职工1000余人，其中中国科学院院士2人，中国工程院院士1人，国家杰出青年科学基金获得者等领军人才及高层次研究骨干近百人，在读研究生800余人。以建成国际一流的重离子科学与技术、加速器驱动的先进核能技术研究基地为战略目标，开展原子核物理、原子分子物理、放射生物学、核材料与工艺技术、乏燃料后处理技术、核技术相关材料科学、同位素研发、粒子加速器等研究并推动相关学科发展，是我国重离子科学与技术国家战略科技力量。</t>
  </si>
  <si>
    <t>自动控制工程技术人员</t>
  </si>
  <si>
    <t>15-24万元/年</t>
  </si>
  <si>
    <t>设备工程技术人员</t>
  </si>
  <si>
    <t>通信工程技术人员</t>
  </si>
  <si>
    <t>物理学研究人员</t>
  </si>
  <si>
    <t>先进能源科学与技术广东省实验室</t>
  </si>
  <si>
    <t>该单位为省属事业单位，作为重点支持建设的省级实验室平台，对标能源领域国家实验室，依托加速器驱动嬗变研究装置(CiADS)和强流重离子加速器装置(HIAF)，聚焦先进核能、核能技术应用、精准放疗、石化能源清洁高效利用、新能源和新型储能等研究领域，开展应用基础研究，推动技术成果转化。近三年承担各类科研项目53项，已建成11个重大科研平台，发表学术论文464篇，申请专利182项，取得了一批国内国际领先水平的科研成果。实验室联合中科院近物所等国内外一流科研机构和高校，深度参与国家重大科技攻关任务，取得了一系列国内国际领先的代表性成果，凝聚了一支规模超400人的高水平科技人才队伍(国家和省部级人才计划入选者52人)。</t>
  </si>
  <si>
    <t>绿色分离研发工程师</t>
  </si>
  <si>
    <t>26-36万元/年</t>
  </si>
  <si>
    <t>刘老师</t>
  </si>
  <si>
    <t>0752-2781071</t>
  </si>
  <si>
    <t>二氧化碳高值化利用工程师</t>
  </si>
  <si>
    <t>材料研发设计</t>
  </si>
  <si>
    <t>16-19万元/年</t>
  </si>
  <si>
    <t>科研管理业务主管（重大任务管理）</t>
  </si>
  <si>
    <t>13-15万元/年</t>
  </si>
  <si>
    <t>同位素药物靶向载体设计</t>
  </si>
  <si>
    <t>同位素药物分子设计与前体研发</t>
  </si>
  <si>
    <t>成果转化项目管理岗</t>
  </si>
  <si>
    <t>惠州市产业投资集团有限公司</t>
  </si>
  <si>
    <t>该公司（下称市产投集团）是惠州市国资委直属六大企业集团之一，注册资本 20 亿元，资产规模超百亿元，并于 2024 年实现 AA+主体首次信用评级。市产投集团围绕市委、市政府赋予的新使命、新任务，紧扣服务全市重大战略实施主线，系统布局 “上山、下海、融城、入园” 重点方向，围绕产业园区建设运营、现代农业、城市更新、文旅康养、海洋经济及相关产业投资、资本运作和资产运营等重点领域，深度融入全市重大战略平台和重大项目建设，加快打造服务惠州高质量发展的重要功能平台。</t>
  </si>
  <si>
    <t>投资公司财务专员</t>
  </si>
  <si>
    <t>9-11万元/年</t>
  </si>
  <si>
    <t>邓女士</t>
  </si>
  <si>
    <t>供应链公司风控专员</t>
  </si>
  <si>
    <t>10-12万元/年</t>
  </si>
  <si>
    <t>环两山公司综合专员</t>
  </si>
  <si>
    <t>柏兴公司财务专员</t>
  </si>
  <si>
    <t>众能公司运维专员</t>
  </si>
  <si>
    <t>园区公司财务专员</t>
  </si>
  <si>
    <t>园区公司工程专员</t>
  </si>
  <si>
    <t>农投海洋公司海洋技术专员</t>
  </si>
  <si>
    <t>凤凰公司运营专员</t>
  </si>
  <si>
    <t>惠州市教育局</t>
  </si>
  <si>
    <t>该单位始终坚持教育优先发展，秉承“立德树人、追求卓越”的办学理念，汇聚优质资源，形成了“名师引领，团队协作、创新育人”的鲜明特色。本次招聘既为学校注入新鲜血液，也为有志青年搭建实现教育理想的舞台。我们期待这样的您：怀揣教育情怀，深耕学科素养；善于创新教学，愿与学生共成长；既有仰望星空的教育理想，又有脚踏实地的专业精神。让我们携手，在惠州这片热土上，书写育人新篇章！</t>
  </si>
  <si>
    <t>幼儿园教师</t>
  </si>
  <si>
    <t>23-25万元/年</t>
  </si>
  <si>
    <t>吕老师</t>
  </si>
  <si>
    <t>0752-2260716</t>
  </si>
  <si>
    <t>义务教育教师</t>
  </si>
  <si>
    <t>高中教师</t>
  </si>
  <si>
    <t>惠州大亚湾城市开发建设投资集团有限公司</t>
  </si>
  <si>
    <t>该公司于2020年4月由惠州大亚湾新城市建设投资有限公司（成立于2013年8月）整合重组成为城市基础设施开发与运营，保障民生及提供公共服务为一体的综合性开发运营集团，重点打造三大主业（分别为城市开发建设、城市公共服务综合运营和其他数字文化创意活动）和七大业务单元（分别为规划设计、城市建设开发、建筑材料、城市公共综合服务、文体旅游、片区开发及产业投资、智慧城市）。</t>
  </si>
  <si>
    <t>副总经理（旅游公司）</t>
  </si>
  <si>
    <t>徐女士</t>
  </si>
  <si>
    <t>安全主管</t>
  </si>
  <si>
    <t>市场主管</t>
  </si>
  <si>
    <t>投资拓展专员</t>
  </si>
  <si>
    <t>综合专员</t>
  </si>
  <si>
    <t>安全工程师</t>
  </si>
  <si>
    <t>建筑和市政设计工程技术人员</t>
  </si>
  <si>
    <t>主管工程师</t>
  </si>
  <si>
    <t>副总经理</t>
  </si>
  <si>
    <t>深圳陆兮科技有限公司</t>
  </si>
  <si>
    <t>该公司是我国首家实现AI 底层架构自主研发的创新企业，国内领先的 AI 软硬一体结合解决方案提供商。陆兮科技拥有全球顶尖的科学家和行业专家团队，以非 Transformer 架构与不依赖 GPU 的创新技术为核心，自主研发 NEURARK 类脑算法架构以及类脑大模型，突破 Transformer 架构大模型技术瓶颈，此外，陆兮科技已获多项国家级荣誉表彰，并参编多项人工智能及相关领域的国家/行业标准。陆兮科技大模型产品系列覆盖底层架构、通用大模型、行业大模型与端侧模型，为国计民生关键领域提供高性能、低成本的 AI 解决方案，致力于推动社会各行业的智能化升级。</t>
  </si>
  <si>
    <t>平面设计师</t>
  </si>
  <si>
    <t>13-22万元/年</t>
  </si>
  <si>
    <t>熊女士</t>
  </si>
  <si>
    <t>传播专员</t>
  </si>
  <si>
    <t>大模型UI设计师</t>
  </si>
  <si>
    <t>AI产品经理</t>
  </si>
  <si>
    <t>20-32万元/年</t>
  </si>
  <si>
    <t>科研助理</t>
  </si>
  <si>
    <t>测试开发工程师</t>
  </si>
  <si>
    <t>嵌入式硬件工程师</t>
  </si>
  <si>
    <t>15-22万元/年</t>
  </si>
  <si>
    <t>20-40万元/年</t>
  </si>
  <si>
    <t>后端开发工程师</t>
  </si>
  <si>
    <t>16-32万元/年</t>
  </si>
  <si>
    <t>AI产品应用工程师</t>
  </si>
  <si>
    <t>端侧芯片设计研究</t>
  </si>
  <si>
    <t>具身智能交付工程师</t>
  </si>
  <si>
    <t>AI推理部署工程师</t>
  </si>
  <si>
    <t>语音算法工程师</t>
  </si>
  <si>
    <t>深度学习算法工程师</t>
  </si>
  <si>
    <t>大模型算法工程师</t>
  </si>
  <si>
    <t>多模态大模型算法工程师</t>
  </si>
  <si>
    <t>多模态大模型算法研究（世界模型）</t>
  </si>
  <si>
    <t>惠州市国有资本投资集团有限公司</t>
  </si>
  <si>
    <t>该公司（简称“惠州国投”）成立于2021年8月，是惠州市委、市政府深化国有企业改革，着力打造的综合性国有资本投资运营平台。惠州国投聚焦“资本运营、金融服务、大数据”三大核心主业，旗下所属一级企业5家，包括惠州市金叶综合贸易发展有限责任公司、惠州市投资开发有限公司、惠州市创新投资有限公司、惠州产业投资发展母基金有限公司和惠州市国惠资本私募基金管理有限公司。惠州国投及下属企业拟招聘以下岗位，欢迎广大应届毕业生加入（个人简历可投递至邮箱：hr@gdhzgt.com）。</t>
  </si>
  <si>
    <t>大数据公司法务合规部初级助理</t>
  </si>
  <si>
    <t>肖女士</t>
  </si>
  <si>
    <t>0752-2835690</t>
  </si>
  <si>
    <t>大数据公司技术运维初级助理</t>
  </si>
  <si>
    <t>大数据公司初级助理（技术开发）</t>
  </si>
  <si>
    <t>深研院公司初级助理（投资岗）</t>
  </si>
  <si>
    <t>深研院公司园区招商运营助理</t>
  </si>
  <si>
    <t>深研院初级助理（出纳岗）</t>
  </si>
  <si>
    <t>惠创投公司资金管理部初级助理</t>
  </si>
  <si>
    <t>惠创投投资发展部初级助理</t>
  </si>
  <si>
    <t>惠创投公司党群人事部初级助理</t>
  </si>
  <si>
    <t>集团本部人事助理</t>
  </si>
  <si>
    <t>惠创投公司初级助理（会计岗）</t>
  </si>
  <si>
    <t>惠州市水务集团有限公司</t>
  </si>
  <si>
    <t>该公司成立于2012年6月，注册资本 1 亿元，主体信用等级 AA+。集团聚焦供水、排水、污水、基建、资产运营五大业务板块，现有二级企业 9 家、三级企业 29 家，员工规模超 3000 人，目前总资产 252 亿元。集团坚持以服务民生为根本导向，在城镇供水、污水处理、污泥处理三大核心业务领域持续深耕，在惠州市占据显著市场份额。集团坚持创新是第一动力的理念，拥有 2 家 “高新技术企业”、1 家省级 “专精特新中小企业”，省级和市级工程技术研究中心各 1 个，已获得 10 项发明专利、60 项实用新型专利、42 项软件著作权、5 个商标、2 个部级工法、2 个省级工法、5 项数据知识产权。</t>
  </si>
  <si>
    <t>给排水工程技术岗</t>
  </si>
  <si>
    <t>蔡女士</t>
  </si>
  <si>
    <t>0752-2688798</t>
  </si>
  <si>
    <t>机电技术岗</t>
  </si>
  <si>
    <t>环境岗</t>
  </si>
  <si>
    <t>工程管理岗</t>
  </si>
  <si>
    <t>审计岗</t>
  </si>
  <si>
    <t>工程造价岗</t>
  </si>
  <si>
    <t>信息技术岗</t>
  </si>
  <si>
    <t>法务岗</t>
  </si>
  <si>
    <t>惠州市交通投资集团有限公司</t>
  </si>
  <si>
    <t>该公司成立于 2012 年，是惠州市国资委组建的大型国有企业。集团资产总额超千亿，企业主体信用评级 AAA，是惠州市首家 AAA 评级的国企。2024 年获评惠誉 BBB 国际评级，是粤东地区首家获三大国际评级（惠誉评级）的国有企业；并同时获评中诚信亚太 Ag 国际评级，既是中诚信亚太授予全国地市级交通投资企业的最高评级，也是授予广东省内国企的最高评级。旗下各级全资、控股企业共 57 家，在册员工近 4500 人。业务覆盖高速公路、干线公路、轨道交通、客运站场、矿产开采、智慧停车、新能源（光储充）、物流运输等的投资、建设与管理。</t>
  </si>
  <si>
    <t>物流公司空港物流项目岗</t>
  </si>
  <si>
    <t>8-11万元/年</t>
  </si>
  <si>
    <t>0752-2829227</t>
  </si>
  <si>
    <t>建设养护部机场建设管理岗</t>
  </si>
  <si>
    <t>9-13万元/年</t>
  </si>
  <si>
    <t>惠泊车公司网络安全岗</t>
  </si>
  <si>
    <t>投资发展部职员</t>
  </si>
  <si>
    <t>16-18万元/年</t>
  </si>
  <si>
    <t>矿业公司下属石场安全管理部职员</t>
  </si>
  <si>
    <t>风控部（安全生产办公室）职员</t>
  </si>
  <si>
    <t>矿业公司下属石场采矿技术岗</t>
  </si>
  <si>
    <t>广东省农业科学院</t>
  </si>
  <si>
    <t>该单位是广东省人民政府直属科研事业单位，坐落于广州市，现有水稻、果树、蔬菜、作物、植物保护、农业质量标准与监测技术、设施农业、动物科学（水产）、蚕业与农产品加工、农业资源与环境、动物卫生、农业经济与信息、茶叶、环境园艺研究所和农业生物基因研究中心 15 个科研机构，设有博士后科研工作站。牵头建设猪禽种业全国重点实验室，建有 15 个国家级科研平台，部省级科研平台 94 个。</t>
  </si>
  <si>
    <t>学科带头人</t>
  </si>
  <si>
    <t>50-60万元/年</t>
  </si>
  <si>
    <t>一般科研人员</t>
  </si>
  <si>
    <t>科研骨干</t>
  </si>
  <si>
    <t>惠州科近泰基新技术有限责任公司</t>
  </si>
  <si>
    <t>该公司于 2019 年 1 月成立，位于广东省惠州市，注册资本 5000万元人民币，是中国科学院近代物理研究所全资子公司，承接科研产品研发、技术服务、非标加工等相关业务。占地面积 50 亩，固定资产突破 1.5 亿元，已投产，近两年合同额 1.6 亿元；依托国家两大科学装置及重大攻坚专项，将重点发展新型核能研究装备以促进国家能源安全，发展高端核医疗装备以提升人民生命健康，开发新型离子加工装置以促进绿色发展；公司致力于打造高端科研装备研制基地，形成极具竞争力的核技术产业集群，助力湾区新质生产力发展。</t>
  </si>
  <si>
    <t>机械设计师</t>
  </si>
  <si>
    <t>采购专员</t>
  </si>
  <si>
    <t>真空钎焊工程师</t>
  </si>
  <si>
    <t>7000-15000元/月</t>
  </si>
  <si>
    <t>惠州胜狮能源装备有限公司</t>
  </si>
  <si>
    <t>该公司成立于 2018 年 5 月 7 日，地处广东省惠州市，毗邻香港、深圳，是胜狮集团独资的大型集装箱制造企业。母公司胜狮货柜 1988 年成立，1993 年于港交所主板上市（股票代号：716），为全球领先的集装箱制造商、堆场营运商及物流服务供应商。惠州胜狮占地 307000 平方米，是集设计、生产、销售、安装于一体的特种装备厂家，年产能达 60000 TEUs ISO 特种集装箱及 2000 台定制集装箱。胜狮集团一向致力于提升质量监控和环境保护，惠州胜狮于 2014 年底便取得 ISO9001:2008 质量管理体系、ISO14001:2004 环境管理体系认证。</t>
  </si>
  <si>
    <t>应收会计</t>
  </si>
  <si>
    <t>聂女士</t>
  </si>
  <si>
    <t>应付会计</t>
  </si>
  <si>
    <t>管培生</t>
  </si>
  <si>
    <t>10000-12000元/月</t>
  </si>
  <si>
    <t>机械设计工程师</t>
  </si>
  <si>
    <t>工艺工程师（焊接方面）</t>
  </si>
  <si>
    <t>工艺工程师（钣金方面）</t>
  </si>
  <si>
    <t>惠州金泉新能源材料有限公司</t>
  </si>
  <si>
    <t>该公司成立于2022年8月，是西藏亿纬控股全资子公司。公司聚焦新能源材料研发生产以及动力电池规模化循环回收，主营电芯结构件配套、NMP回收液精制，为亿纬锂能提供一体化配套支撑。
公司具备结构件全流程协同设计能力，可提供兼顾成本竞争力与零缺陷交付的解决方案。围绕集团战略规划，已在惠州、荆门布局生产基地，并推进匈牙利、沈阳、合肥、玉溪等海内外产业化项目，配套G圆柱、C圆柱、连接片等多条产线，随着多个新项目陆续投产，业务保持高速增长。</t>
  </si>
  <si>
    <t>汽车零部件再制造工</t>
  </si>
  <si>
    <t>深圳市华沿机器人科技有限公司</t>
  </si>
  <si>
    <t>该公司是国家高新技术企业和国家级专精特新“小巨人”企业，致力于智能协作机器人在工业、医疗、物流、教育、服务等领域的研发、推广和应用，业务遍布全球40+国家和地区。在佛山和深圳设有生产与研发基地，在天津、无锡、成都和德国、美国设有子公司和办事处。我们把“立时代前沿，登科技之巅”作为长远发展目标，成为智能机器人时代的全球领导者。</t>
  </si>
  <si>
    <t>18000-23000元/月</t>
  </si>
  <si>
    <t>夏女士</t>
  </si>
  <si>
    <t>18000-20000元/月</t>
  </si>
  <si>
    <t>海外销售工程师</t>
  </si>
  <si>
    <t>20000-25000元/月</t>
  </si>
  <si>
    <t>广东开放大学(广东理工职业学院)</t>
  </si>
  <si>
    <t>该单位是以现代信息技术为支撑，面向社会全体成员开展开放教育并具有学士学位授予权的省属正厅级本科新型高校。广东理工职业学院是以工科为主、文理兼融的省属公办高等职业院校，与广东开放大学实行“两块牌子，一套班子”的管理体制，资源共享，优势互补。2021年入选广东高等教育“强特色”建设高校和省域高水平高职院校建设计划建设单位，学校是广东终身教育学分银行、省1+X证书制度试点工作办公室落户单位，获批为省博士工作站，是省依法治校示范校、省绿色学校。</t>
  </si>
  <si>
    <t>A1专任教师</t>
  </si>
  <si>
    <t>34-37万元/年</t>
  </si>
  <si>
    <t>黄老师</t>
  </si>
  <si>
    <t>A4专任教师</t>
  </si>
  <si>
    <t>A5专任教师</t>
  </si>
  <si>
    <t>25-28万元/年</t>
  </si>
  <si>
    <t>A8专任教师</t>
  </si>
  <si>
    <t>A10专任教师</t>
  </si>
  <si>
    <t>43-45万元/年</t>
  </si>
  <si>
    <t>A11专任教师</t>
  </si>
  <si>
    <t>A19专任教师</t>
  </si>
  <si>
    <t>A21专任教师</t>
  </si>
  <si>
    <t>A23专任教师</t>
  </si>
  <si>
    <t>A25专任教师</t>
  </si>
  <si>
    <t>A31专任教师</t>
  </si>
  <si>
    <t>A33专任教师</t>
  </si>
  <si>
    <t>A12专任教师</t>
  </si>
  <si>
    <t>深圳市青虹激光科技有限公司</t>
  </si>
  <si>
    <t>该公司是一家致力于提供高端激光精密加工装备和自动化装备综合解决方案的自主创新型企业。公司始终致力于为工业制造领域提供专业而完整的激光制造加工方案，研发、制造、销售各类激光加工成套设备。主营产品涵盖激光切割系统、激光标刻系统、激光打孔系统、激光加工专用设备等，应用于光伏、半导体、印刷电路板、消费电子等行业和领域。公司是国家高新技术企业、专精特新企业、深圳市软件企业、深圳市后备上市企业，并作为国家集成电路封测产业链技术创新战略联盟单位、广东省玻璃行业协会单位、广东省激光行业协会单位、深圳市激光智能制造行业协会单位等。事业呼唤人才，奋斗成就梦想。诚邀各位英才加入，共同成长，共创辉煌！</t>
  </si>
  <si>
    <t>广东供销绿色农产品生产供应基地运营有限公司</t>
  </si>
  <si>
    <t>粤港澳大湾区绿色农产品生产供应基地紧扣《粤港澳大湾区发展规划纲要》部署，由全国供销总社与广东省政府共建的国家重大、广东省重点项目。总投资约50亿元、占地1500亩，2021年动工，以农产品初加工、精深加工为核心支撑，打通“产购储加销”一体化全产业链，打造服务湾区、辐射全国的现代农业与食品加工产业集群，畅通全国特色农产品入湾出海路径，构建链动全球的农产品产业体系。到2030年，将实现园区总产值300亿元以上，农产品年流通规模超500万吨。
公司立足基地“十五五”规划发展定位与人力资源提质转型工作，为充实青年人才储备，夯实产业发展人力根基，现面向2027届应届毕业生开展秋季校园招聘。</t>
  </si>
  <si>
    <t>文旅项目管培生</t>
  </si>
  <si>
    <t>赖女士</t>
  </si>
  <si>
    <t>财会管培生</t>
  </si>
  <si>
    <t>安全管培生</t>
  </si>
  <si>
    <t>招商管培生</t>
  </si>
  <si>
    <t>运营管培生</t>
  </si>
  <si>
    <t>中国广核集团有限公司</t>
  </si>
  <si>
    <t>该公司总部位于深圳，是由国务院国资委控股的中央企业，伴随我国改革开放和核电事业发展逐步成长壮大，以“发展清洁能源，造福人类社会” 为使命，业务已覆盖核能、核燃料、新能源、非动力核技术、数字化、科技型环保、产业金融等领域，拥有2个内地上市平台及3个香港上市平台。中广核在运清洁能源总装机约1.15亿千瓦。其中，核电在运机组31台，在建机组19台，总装机规模达5849.4万千瓦。国内新能源控股在运装机超7000万千瓦，海外新能源控股在运在建装机超1300万千瓦，清洁能源项目覆盖全国31个省区、海外18个国家。中广核综合效益持续保持在中央企业前列，连续13年获国务院国资委考核A级评价。</t>
  </si>
  <si>
    <t>职能类</t>
  </si>
  <si>
    <t>17-22万元/年</t>
  </si>
  <si>
    <t>代女士</t>
  </si>
  <si>
    <t>设计研发类</t>
  </si>
  <si>
    <t>19-30万元/年</t>
  </si>
  <si>
    <t>工程类</t>
  </si>
  <si>
    <t>技术支持类</t>
  </si>
  <si>
    <t>运行类</t>
  </si>
  <si>
    <t>维修类</t>
  </si>
  <si>
    <t>深圳和润达科技有限公司</t>
  </si>
  <si>
    <t>该公司成立于2020年6月，总部和生产基地位于深圳市，是一家集研发、制造和销售为一体的新能源非标自动化、智能化设备整体解决方案的国家高新技术企业、专精特新“小巨人”企业。公司主营业务包含锂电池化成分容系统、物流调度系统、智能仓储系统、模组PACK产线、测试电源及设备带电养护技术等领域。公司未来更是以成为智能装备及工业机器人行业的引领者为目标。</t>
  </si>
  <si>
    <t>AI企业赋能专员</t>
  </si>
  <si>
    <t>助理电气工程师</t>
  </si>
  <si>
    <t>助理机械工程师</t>
  </si>
  <si>
    <t>珠海培慕科技有限公司</t>
  </si>
  <si>
    <t>该公司聚焦流程行业，以资产绩效管理解决方案为核心，提供集可靠性技术和算法的咨询服务、功能设计和专业培训为一体的整体解决方案。在实际业务中，珠海培慕既可以为客户提供基于数据驱动的资产和设备智能化绩效管理的整体解决方案，又能针对不同客户在设备可靠性管理方面的个性化需求，提供针对性的细分解决方案。</t>
  </si>
  <si>
    <t>运维工程师</t>
  </si>
  <si>
    <t>张小姐</t>
  </si>
  <si>
    <t>算法工程师（C++）</t>
  </si>
  <si>
    <t>全栈开发工程师</t>
  </si>
  <si>
    <t>产品助理</t>
  </si>
  <si>
    <t>可靠性工程师</t>
  </si>
  <si>
    <t>业务分析师</t>
  </si>
  <si>
    <t>珠海凯邦电机制造有限公司</t>
  </si>
  <si>
    <r>
      <rPr>
        <sz val="10"/>
        <rFont val="宋体"/>
        <charset val="134"/>
      </rPr>
      <t>该公司成立于2003年，是格力电器全资子公司、国家级高新技术企业，主营电机及驱动产品研发、制造、销售与服务。公司拥有珠海、合肥、重庆、郑州四大生产基地，员工近4000人，年产能8000万台，年产值约40亿元，产品广泛应用于家电、暖通、新能源汽车、智能装备及高效工业等领域。公司以“为世界提供可靠驱动力”为使命，建有院士工作站、省级重点实验室、企业技术中心及CNAS检测中心、国内电机行业首家UL</t>
    </r>
    <r>
      <rPr>
        <sz val="10"/>
        <rFont val="Times New Roman"/>
        <charset val="134"/>
      </rPr>
      <t>‑</t>
    </r>
    <r>
      <rPr>
        <sz val="10"/>
        <rFont val="宋体"/>
        <charset val="134"/>
      </rPr>
      <t>CTDP认可实验室，产品通过多项国际认证，高精度伺服电机、高速磁悬浮电机、高效磁阻电机等技术达到国际领先水平。</t>
    </r>
  </si>
  <si>
    <t>采购员</t>
  </si>
  <si>
    <t>吴先生</t>
  </si>
  <si>
    <t>工艺员</t>
  </si>
  <si>
    <t>7500-9000元/月</t>
  </si>
  <si>
    <t>质量技术员</t>
  </si>
  <si>
    <t>深圳市诺安智能股份有限公司</t>
  </si>
  <si>
    <t>该公司成立于1999年，是研发、生产、销售智能传感器、精密仪器仪表和工业物联网的专业厂家。致力于“突破卡脖子技术，实现国产替代”，深入研究紫外光离子、红外、激光、MEMS等气体传感及检测分析技术，关键技术不断突破并实现产业化。是国家高新技术企业、国家专精特新“小巨人”企业、国家知识产权优势企业、广东省智能光电气体传感工程技术研究中心、深圳市制造业单项冠军产品企业、深圳市博士后创新实践基地、深圳（湾区）知名品牌。</t>
  </si>
  <si>
    <t>吴女士</t>
  </si>
  <si>
    <t>光谱算法开发工程师</t>
  </si>
  <si>
    <t>拉曼光谱技术工程师</t>
  </si>
  <si>
    <t>光谱分析仪测试工程师</t>
  </si>
  <si>
    <t>珠海市三绿实业有限公司</t>
  </si>
  <si>
    <t>该公司成立于2013年，是集研产销一体的3D打印材料及配套电子产品企业。公司布局三大生产基地：华东安徽芜湖、华南广东中山，海外越南基地于2024年投产，同年德国分公司运营；2026年芜湖可降解生物基3D打印材料项目开工，国际化战略持续推进。产品销往全球150多个国家和地区，全球基地总面积近10万㎡，员工超1800人，配备270余条自动化耗材生产线。研发实力雄厚，获评“国家专精特新‘小巨人’”、“省级制造业单项冠军”等，2026年设立省级博士后创新实践基地，核心研发团队百余人，掌握精密线径控制等核心技术。公司坐落于中山市，地处珠海、中山交界，交通便捷。</t>
  </si>
  <si>
    <t>12000-14000元/月</t>
  </si>
  <si>
    <t>12000-30000元/月</t>
  </si>
  <si>
    <t>品牌推广</t>
  </si>
  <si>
    <t>工艺工程师（电子）</t>
  </si>
  <si>
    <t>工艺工程师（材料）</t>
  </si>
  <si>
    <t>江门市贝尔斯顿电器有限公司</t>
  </si>
  <si>
    <t>该公司是一家以研发、生产、销售为一体的家用电器公司，公司主要生产破壁机、按摩椅、个人护理产品、咖啡机、原汁机、家用榨油机、空气炸锅等多种家用电器。并与国内多家知名家电企业合作，另外产品通过CE、CB、GS等标准认证，产品远销欧美、亚太、港澳地区，为公司的经营管理落到实处，2009年公司推行ISO9001国际标准，并获验证通过，2012年获得广东省江门市质量3A级企业，江门市民营科技企业，2013年荣获广东省高新技术企业等称号。</t>
  </si>
  <si>
    <t>见习工程师</t>
  </si>
  <si>
    <t>技术员</t>
  </si>
  <si>
    <t>乳源东阳光氟树脂有限公司</t>
  </si>
  <si>
    <t>该公司主要从事氟树脂的研发、生产与销售。由上海璞泰来新能源集团股份有限公司控股、东阳光集团参股，拥有危险化学品生产资质，主营产品包括聚偏氟乙烯（PVDF）及配套原料，应用于锂电池、光伏等领域，是人们日常生活、各工业部门和高新技术领域不可或缺的关键化工新材料。</t>
  </si>
  <si>
    <t>设备类（工程师、电工、维修工）</t>
  </si>
  <si>
    <t>林先生</t>
  </si>
  <si>
    <t>信息类（IT运维工程师、系统工程师）</t>
  </si>
  <si>
    <t>生产类（化工工程师）</t>
  </si>
  <si>
    <t>质量类（PQE工程师、体系工程师、QC）</t>
  </si>
  <si>
    <t>职能类（产线助理、管培生）</t>
  </si>
  <si>
    <t>9-18万元/年</t>
  </si>
  <si>
    <t>研发类（研发工程师、技术员）</t>
  </si>
  <si>
    <t>深圳市驭能科技有限公司</t>
  </si>
  <si>
    <t>该公司成立于2016年，总部位于深圳坪山，是一家专注于新材料及器件研发、生产与销售的国家高新技术企业、深圳市专精特新企业。公司研发团队中博士占比5%、硕士占比17%，并与清华大学、华南理工大学等高校建立长期技术合作，为技术创新提供持续动力。产品线覆盖电磁屏蔽材料、磁芯、胶膜、CCS电池模组采集集成母排，广泛应用于消费电子、新能源汽车、电化学储能等国家战略性新兴产业。拥有深圳、珠海、常州、张家口四大生产基地，加入驭能，你将在新能源与新材料黄金赛道实现快速成长。</t>
  </si>
  <si>
    <t>梅女士</t>
  </si>
  <si>
    <t>助理项目工程师</t>
  </si>
  <si>
    <t>人事行政助理</t>
  </si>
  <si>
    <t>助理品质工程师</t>
  </si>
  <si>
    <t>助理实验室工程师</t>
  </si>
  <si>
    <t>助理工艺工程师</t>
  </si>
  <si>
    <t>16-24万元/年</t>
  </si>
  <si>
    <t>无穷食品有限公司</t>
  </si>
  <si>
    <t>该公司创立于1999年，是一家集养殖、研发、生产、销售于一体的全产业链禽肉类休闲食品公司。公司主营盐焗、烧烤、酱卤、焗蛋、鹌鹑蛋等100多个品项的产品。发展20多年来，一直致力于高品质禽肉休闲食品领域的辛勤耕耘，获得农业产业化国家重点龙头企业等荣誉称号。建立国家级博士后科研工作站、广东省博士工作站、广东省工程技术研究中心，检测中心获得国家CNAS认证。致力于打造全产业链发展模式，以消费者需求为导向，为消费者提供安全、营养、美味的禽肉蛋类休闲零食。</t>
  </si>
  <si>
    <t>博士/博士后科研人才</t>
  </si>
  <si>
    <t>马先生</t>
  </si>
  <si>
    <t>研发技术员</t>
  </si>
  <si>
    <t>产品实现技术员</t>
  </si>
  <si>
    <t>食品设备工程师</t>
  </si>
  <si>
    <t>生产管培生（生产/质量方向）</t>
  </si>
  <si>
    <t>广发银行股份有限公司</t>
  </si>
  <si>
    <t>该公司成立于1988年，是国内首批组建的全国性股份制商业银行之一，2016年起成为金融央企中国人寿集团大家庭的一员，在国有控股银行发展的主航道上行稳致远，2021年成为首批国内系统重要性银行。本行秉持“诚信、责任、创新、笃行”的核心价值观，牢记“服务客户、回报股东、成就员工、奉献社会”的历史使命，践行“相知相伴、全心为您”的服务理念，朝着实现“全国一流商业银行”的战略目标奋勇前进。本行致力于为客户提供高质量、高效率、全方位的综合金融服务。</t>
  </si>
  <si>
    <t>总行博士后研究人员（广州）</t>
  </si>
  <si>
    <t>22-25万元/年</t>
  </si>
  <si>
    <t>总行金融科技类（佛山）</t>
  </si>
  <si>
    <t>18-22万元/年</t>
  </si>
  <si>
    <t>总行业务管理类（广州）</t>
  </si>
  <si>
    <t>总行投资交易类（广州）</t>
  </si>
  <si>
    <t>总行法律与风险管理类（广州）</t>
  </si>
  <si>
    <t>总行综合管理类（广州）</t>
  </si>
  <si>
    <t>总行纪检巡察类（广州）</t>
  </si>
  <si>
    <t>总行运营管理类（广州）</t>
  </si>
  <si>
    <t>总行财务管理类（广州）</t>
  </si>
  <si>
    <t>深圳理工大学</t>
  </si>
  <si>
    <t>该单位是深圳市人民政府举办的具有法人资格的全 日制普通高等学校。2024年5月，经教育部批准设立，定位为新型研究型大学，具有办学起点高、研究型、小而精、对外开放程度高的特点，着重开展基础性、前沿科学技术研究，培养拔尖创新人才。学校借鉴世界一流理工科大学办学模式，依托中国科学院深圳先进技术研究院等一流科研机构优质丰厚的科教产教资源，高起点、高水平、高标准、高质量建设，以“产教融合、科教融汇办大学，学科交叉建专业、三院一体育人才”为办学特色，“三位一体”推进教育、科技、人才协同发展，面向全球集聚高水平师资，因材施教培养优秀科学家、卓越工程师和创新企业家。</t>
  </si>
  <si>
    <t>青年教授</t>
  </si>
  <si>
    <t>科研助理教授</t>
  </si>
  <si>
    <t>36-52万元/年</t>
  </si>
  <si>
    <t>松山湖材料实验室</t>
  </si>
  <si>
    <t>该单位坐落于粤港澳大湾区重要节点城市东莞，于2017年12月22日启动建设，2018年4月完成注册，是广东省第一批省实验室之一，布局有前沿科学研究、公共技术平台和大科学装置、创新样板工厂、粤港澳交叉科学中心四大核心板块，探索形成“前沿基础研究→应用基础研究→产业技术研究→产业转化”的全链条创新模式，定位于成为有国际影响力的新材料研发南方基地、国家物质科学研究的重要组成部分、粤港澳交叉开放的新窗口。</t>
  </si>
  <si>
    <t>研究员</t>
  </si>
  <si>
    <t>40-70万元/年</t>
  </si>
  <si>
    <t>钟老师</t>
  </si>
  <si>
    <t>0769-89136732</t>
  </si>
  <si>
    <t>青年科学家</t>
  </si>
  <si>
    <t>30-40万元/年</t>
  </si>
  <si>
    <t>软件/AI工程师</t>
  </si>
  <si>
    <t>深圳市科曼医疗设备有限公司</t>
  </si>
  <si>
    <t>该公司公司是一家集研发、生产、销售为一体的高新技术企业，于 2002年正式注册成立，总部位于中国深圳光明区。科曼作为全球知名的医疗设备制造商，秉承“一切以终端用户为中心”的理念，致力于为医院打造“专科专用”思想引领下的全球最丰富的监护产品线、世界第一的 NICU 综合解决方案、世界领先的手术室/ICU 综合解决方案。18 年的砥砺前行，产品创新荣获多项世界第一。科曼积极承担社会责任，第一时间为灾区提供专业援助。此次新冠肺炎发生至今，科曼公司先后向武汉雷神山医院，湖北宜城、浙江温州、甘肃凉州、四川开江、深圳市光明区医学会等不同地区医院及机构，捐赠监护仪、心电图机、耳温计等医疗设备；向广西兴安县、中国科学院深圳医院共捐赠 4.6 万只医用口罩、电子体温计等，用于当地抗疫防护。目前，科曼有 3000 多名员工，在中国拥有 26 家分公司和办事处，国外拥有 6 家国际分公司；在全球超过 130 多个国家和地区为 50000 家医疗机构和社会服务保障机构，提供优质的产品和服务。</t>
  </si>
  <si>
    <t>市场营销专业人员</t>
  </si>
  <si>
    <t>广东博力威科技股份有限公司</t>
  </si>
  <si>
    <t>该公司（股票代码：688345），自2006年成立以来，专注于锂离子电池研发、制造与销售，致力于成为全球最具竞争力的锂电解决方案引领者，为全球客户提供安全、高效、绿色的能源解决方案。公司作为国家级高新技术企业，构建全链条一体化智造与服务体系，拥有经SGS及CNAS认证的电池检验实验室，与中南大学等科研机构深度合作，技术实力雄厚。全球布局完善，设有东莞东城总部、望牛墩电芯研发制造基地及印尼PACK工厂三大生产基地，在香港、欧洲、美国等地设子公司，搭建全球服务网络。产品广泛应用于轻型车、消费电子、储能等领域，荣获多项省市级、国家级资质，是中国轻型车用锂离子电池领域的领先企业。</t>
  </si>
  <si>
    <t>失效分析工程师</t>
  </si>
  <si>
    <t>8000-18000元/月</t>
  </si>
  <si>
    <t>陆女士</t>
  </si>
  <si>
    <t>营销工程师</t>
  </si>
  <si>
    <t>证券专员</t>
  </si>
  <si>
    <t>IT工程师</t>
  </si>
  <si>
    <t>财务专员</t>
  </si>
  <si>
    <t>10000-25000元/月</t>
  </si>
  <si>
    <t>PMC专员</t>
  </si>
  <si>
    <t>工业工程师</t>
  </si>
  <si>
    <t>新产品导入工程师</t>
  </si>
  <si>
    <t>材料工程师</t>
  </si>
  <si>
    <t>广东智子智能技术有限公司</t>
  </si>
  <si>
    <t>该公司成立于2016年，总部位于广东东莞，是一家流程工业一体化解决方案服务商。公司业务集研发、生产、服务、销售于一体，能针对散装物料从拆包、投料、输送、储存、计量，混合、破碎、反应、搅拌、分散、除磁、筛分直至包装除尘等全工序环节，为客户提供从工艺设计、生产管理、安装调试到运营服务一体化的解决方案，广泛应用于新能源、新材料、精细化工、食品医药四大领域，为客户持续创造价值。公司下设设计研发中心、生产制造中心及实验室，拥有220+项核心专利和广东省博士工作站，并在深圳、江苏设立子公司，海外布局延伸至匈牙利、韩国、美国等地。公司已获评广东省2021年度“瞪羚企业”和2022年度“专精特新中小企业”。</t>
  </si>
  <si>
    <t>杨先生</t>
  </si>
  <si>
    <t>管道工程师</t>
  </si>
  <si>
    <t>施工工程师</t>
  </si>
  <si>
    <t>电气调试工程师</t>
  </si>
  <si>
    <t>高级仓管员</t>
  </si>
  <si>
    <t>实验工程师</t>
  </si>
  <si>
    <t>方案工程师</t>
  </si>
  <si>
    <t>战略运营储备干部（项目方向）</t>
  </si>
  <si>
    <t>战略运营储备干部（数字化与IT方向）</t>
  </si>
  <si>
    <t>化工机械工程师</t>
  </si>
  <si>
    <t>过程控制工程师</t>
  </si>
  <si>
    <t>材料工艺工程师</t>
  </si>
  <si>
    <t>电气设计工程师</t>
  </si>
  <si>
    <t>佛山佛塑科技集团股份有限公司</t>
  </si>
  <si>
    <t>该公司成立于1988年6月。2000年5月在深圳证券交易所挂牌上市，是“国家火炬计划重点高新技术企业”“国家技术创新示范企业”和国务院国资委“科改示范企业”。 公司专注于高分子功能薄膜与复合材料的研发与生产，围绕新材料主业发展定位，形成以光学薄膜、双向拉伸薄膜、渗析防护材料和塑编阻隔材料为重点的产业布局，为新能源、电工电气、光电显示、医疗卫生等战略性新兴产业提供核心功能薄膜材料，电容薄膜、偏光膜、透气膜等核心产品突破关键技术“卡脖子”难题，具有行业引领性。佛塑科技搭建了国家博士后工作站、广东省塑料工程技术研究开发中心等9个国家级和省级以上技术创新平台，是全国塑料制品标准化技术委员会SC1委员，参与制定了国家、行业等标准58项，拥有授权专利384件，其中发明专利137件，具备深厚的行业背景和技术沉淀。</t>
  </si>
  <si>
    <t>25000-42000元/月</t>
  </si>
  <si>
    <t>谭先生</t>
  </si>
  <si>
    <t>工艺管培生</t>
  </si>
  <si>
    <t>研发管培生</t>
  </si>
  <si>
    <t>8000-17000元/月</t>
  </si>
  <si>
    <t>生产管培生</t>
  </si>
  <si>
    <t>惠州乐庭智联科技股份有限公司</t>
  </si>
  <si>
    <t>该公司隶属于深圳市沃尔核材股份有限公司（A+H 双平台上市公司：A 股代码 002130、H 股代码09981）。公司创立于1981年，是专业从事线缆研发制造的高新技术企业。依托三十余年数据线缆研发积累，公司聚焦通信领域，主营高速通信、智能汽车、机器人及工业自动化线缆。公司重视技术创新，拥有专业研发团队，建有省市级工程技术研究开发中心、省级工业设计中心、市级企业技术中心，为国家级高新技术企业、国家专精特新 “小巨人” 企业。</t>
  </si>
  <si>
    <t>13-27万元/年</t>
  </si>
  <si>
    <t>10-22万元/年</t>
  </si>
  <si>
    <t>9-16万元/年</t>
  </si>
  <si>
    <t>财务岗</t>
  </si>
  <si>
    <t>计划工程师</t>
  </si>
  <si>
    <t>深圳曼顿科技有限公司</t>
  </si>
  <si>
    <t>该公司成立于2013年，是一家致力于智能断路器及其周边设备研发、制造与销售的高新技术企业。曼顿科技以强大的科研转化能力，跻身国家级高新技术企业、国家专精特新小巨人企业，凭借在智能微断领域的技术创新和研究，成为国家能源行业数字微断标准编制单位、低压智慧用电安监系统技术标准编制单位、广东省物联网数字电子工程技术研究中心，旗下产品荣获中国高新技术产品成果奖、中国ICT系统集成卓越产品奖等多项荣誉。</t>
  </si>
  <si>
    <t>黄经理</t>
  </si>
  <si>
    <t>前端工程师</t>
  </si>
  <si>
    <t>JAVA工程师</t>
  </si>
  <si>
    <t>实验室程师</t>
  </si>
  <si>
    <t>技术支持工程师</t>
  </si>
  <si>
    <t>分公司研发负责人</t>
  </si>
  <si>
    <t>中国科学院广州能源研究所</t>
  </si>
  <si>
    <t>该单位（以下简称广州能源所）是应用基础与应用发展研究相结合的战略高技术基地型研究所，是从事新能源与可再生能源领域的研究与开发、国内方向最全、时间最长的国家级研究机构，直属中国科学院。成立于1978年10月，2001年6月成为中国科学院知识创新工程试点单位之一，2017年参与筹建中科院清洁能源创新研究院和南海生态环境工程创新研究院，2021年申请组建（可再生能源）全国重点实验室。主要研究方向包括太阳能、海上风电、生物质能、天然气水合物、海洋能、地热能、氢能、固体废弃物、分布式综合能源及微电网、能源战略等应用基础研究和技术研发，创造了多个国内国际第一的有影响力的应用示范工程。</t>
  </si>
  <si>
    <t>特别研究助理（含博士后）</t>
  </si>
  <si>
    <t>24-49万元/年</t>
  </si>
  <si>
    <t>洪老师</t>
  </si>
  <si>
    <t>020-87057626</t>
  </si>
  <si>
    <t>华南师范大学</t>
  </si>
  <si>
    <t>该单位是国家“双一流”建设高校、“211工程”重点建设大学、广东省和教育部共建高校及广东省高水平大学重点建设高校。现有广州校区石牌校园、大学城校园，佛山校区南海校园和汕尾校区滨海校园。</t>
  </si>
  <si>
    <t>二类青年英才</t>
  </si>
  <si>
    <t>32-32万元/年</t>
  </si>
  <si>
    <t>020-85219905</t>
  </si>
  <si>
    <t>一类青年英才</t>
  </si>
  <si>
    <t>37-37万元/年</t>
  </si>
  <si>
    <t>青年拔尖人才</t>
  </si>
  <si>
    <t>42-72万元/年</t>
  </si>
  <si>
    <t>30-30万元/年</t>
  </si>
  <si>
    <t>TCL科技集团股份有限公司</t>
  </si>
  <si>
    <t>TCL创立于1981年，以“领先科技 和合共生”为使命，致力于为用户带来前瞻性的科技体验和智慧健康生活。经过40余年变革创新、转型升级，已形成TCL实业与TCL科技两个产业集团，布局智能终端、半导体显示、新能源光伏三大核心产业，在全球布局46个研发中心、38个制造基地，业务遍及全球160多个国家和地区，全球累计服务用户超13亿，成为具有全球竞争力的科技产业集团。TCL始终坚持以人为本，用科技改变世界，以创意感动生活。</t>
  </si>
  <si>
    <t>7000-16000元/月</t>
  </si>
  <si>
    <t>秦小姐</t>
  </si>
  <si>
    <t>惠州市鑫亚凯立科技有限公司</t>
  </si>
  <si>
    <t>该公司坐落于大湾区西北部-惠州龙门，隶属于云松集团，是其在华南最大的生产研发基地，专业致力于光学硅油离型膜，光学氟素离型膜，光学保护膜，电池胶以及其它电子胶粘制品的集研发、生产、销售于一体的国家高新技术企业、国家专精特新“小巨人”企业。经过多年用心经营，营收过亿元，并成功获评惠州市和广东省工程技术研究开发中心，在科技创新方面公司与惠州学院深度开展产学研合作，累计获授权发明专利12项、实用新型专利35项，参与制定了多项国家标准。具备独特的开发技术及硅油、硅胶、导电、氟硅，油墨等核心配方，可根据客户需求作定向开发。</t>
  </si>
  <si>
    <t>研发总监</t>
  </si>
  <si>
    <t>40-49万元/年</t>
  </si>
  <si>
    <t>财务总监</t>
  </si>
  <si>
    <t>惠州市伟江实业有限公司</t>
  </si>
  <si>
    <t>该公司成立于2010年06月10日，注册地位于惠州仲恺高新区潼侨工业基地宏川大道北122号（A栋厂房），法定代表人为焦红江。经营范围包括电池、充电器、电子产品、电器产品、通讯器材、五金制品的生产、加工与销售，日用品、磁电控制器、微型马达、胶纸、胶带、胶水、防尘产品、防静电产品、移动电源、电池原材料的销售，货物或技术进出口。(依法须经批准的项目，经相关部门批准后方可开展经营活动)惠州市伟江实业有限公司对外投资2家公司。</t>
  </si>
  <si>
    <t>PACK工程师</t>
  </si>
  <si>
    <t>袁先生</t>
  </si>
  <si>
    <t>销售工程师（国内外）（出差德国</t>
  </si>
  <si>
    <t>生产、供应链储干</t>
  </si>
  <si>
    <t>广州泽尔测试技术有限公司</t>
  </si>
  <si>
    <t>该公司（以下简称“我司）成立于2010年7月，是一家以汽车测试领域为主营业务的民营企业，公司致力于成为国际一流汽车测试设备集成商。企业总资产超过5亿元人民币，近三年，主营业务收入年平均在3.5亿元以上。
我司在北京、上海设有全资/控股子公司，同时在北京、上海、重庆、武汉、长春设立了办事处。全体人员人数将近150人。近年来，我司进一步增加了自主研发方面的投入，组建专业的研发人员及应用工程师队伍，向世界一流产品看齐，建设了多条自研的产品线，公司及其子公司已申请了40多项专利，70多项软著，均为国家高新技术企业、省级专精特新企业。</t>
  </si>
  <si>
    <t>电子仪器与电子测量工程技术人员</t>
  </si>
  <si>
    <t>余先生</t>
  </si>
  <si>
    <t>AI 工程师程师</t>
  </si>
  <si>
    <t>C++ 开发工程师（偏智驾算法）</t>
  </si>
  <si>
    <t>智能驾驶测试工程师</t>
  </si>
  <si>
    <t xml:space="preserve"> 技术型销售工程师</t>
  </si>
  <si>
    <t>志豪微电子（惠州）有限公司</t>
  </si>
  <si>
    <t>志豪微电子（惠州）有限公司，前身是中国航天国际控股有限公司于2020年成立的研发中心，公司注册资本9000万元，隶属中国航天国际控股有限公司（00031.HK）全资子公司，央企三级子公司;公司致力于为国内、外客户提供优质的IPM、IGBT等功率模块封装代工业务。
公司专注于IPM、PM封测代工，注册资本人民币9000万元，首期投资人民币1.98亿元，现已具备月产标准IPM模块DIP29 200K、DIP25 600K、SDIP26 600K、SDIP26FP 300K、SDIP25FP 300K、和Easy PIM 100K的封测代工能力。公司拥有国际一流的生产设备、可靠性试验及检测设备、先进的工艺能力、完善的质量管理体系和资深的技术团队，具备了从芯片匹配、模块设计、工艺仿真、封装生产到最终的测试应用全流程闭环研发生产能力，可为客户提供定制化的模块解决方案。公司致力于成为世界领先的半导体智能功率模块封测代工企业，竭诚为海内外用户提供优质的服务。</t>
  </si>
  <si>
    <t>本科年薪11-13W
硕士年薪13-15W</t>
  </si>
  <si>
    <t>吴小姐</t>
  </si>
  <si>
    <t>0752-2608710</t>
  </si>
  <si>
    <t>生产管理工程师</t>
  </si>
  <si>
    <t>IT技术员</t>
  </si>
  <si>
    <t>广东欧陆高新材料有限公司</t>
  </si>
  <si>
    <t>该公司隶属永达辉集团成立于2015年，已在惠州博罗、龙门等地建成总面积达 10 万平方米，现代化生产基地，配备 40 条高精密自动涂布生产线，并设立省级技术研究中心。集团聚焦可降解胶黏剂、原膜、OCA 光学胶、功能胶带、功能薄膜、导电材料等高分子材料的研发、生产、销售与服 务，是国家级高新技术企业、专精特新企业。集团高度重视科技创新与产学研协同，与哈尔滨工业大学共建 “创新应用中心”，与厦门理工大学理工学院达成战略合作伙伴，构建 “产 - 学 - 研 - 用” 深度融合体系，汇聚行业顶尖技术力量，配备国际先进的质量检测与智能化生产设备，形成从材料研发、工艺优化到定制化生产 的全链条服务能力。</t>
  </si>
  <si>
    <t>化学研究人员</t>
  </si>
  <si>
    <t>邱先生</t>
  </si>
  <si>
    <t>其他科学研究人员</t>
  </si>
  <si>
    <t>化工设计工程技术人员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</si>
</sst>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b/>
      <sz val="16"/>
      <name val="宋体"/>
      <charset val="134"/>
      <scheme val="minor"/>
    </font>
    <font>
      <b/>
      <sz val="10"/>
      <name val="宋体"/>
      <charset val="134"/>
      <scheme val="minor"/>
    </font>
    <font>
      <b/>
      <sz val="11"/>
      <name val="宋体"/>
      <charset val="134"/>
      <scheme val="minor"/>
    </font>
    <font>
      <b/>
      <sz val="12"/>
      <name val="宋体"/>
      <charset val="134"/>
      <scheme val="minor"/>
    </font>
    <font>
      <sz val="11"/>
      <name val="宋体"/>
      <charset val="134"/>
      <scheme val="minor"/>
    </font>
    <font>
      <sz val="10"/>
      <name val="宋体"/>
      <charset val="134"/>
      <scheme val="minor"/>
    </font>
    <font>
      <sz val="12"/>
      <name val="宋体"/>
      <charset val="134"/>
      <scheme val="minor"/>
    </font>
    <font>
      <sz val="11"/>
      <name val="宋体"/>
      <charset val="134"/>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4">
    <fill>
      <patternFill patternType="none"/>
    </fill>
    <fill>
      <patternFill patternType="gray125"/>
    </fill>
    <fill>
      <patternFill patternType="solid">
        <fgColor rgb="FF8CDD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3" borderId="7">
      <alignment vertical="center"/>
    </xf>
    <xf numFmtId="0" fontId="14" fillId="0" borderId="0">
      <alignment vertical="center"/>
    </xf>
    <xf numFmtId="0" fontId="15" fillId="0" borderId="0">
      <alignment vertical="center"/>
    </xf>
    <xf numFmtId="0" fontId="16" fillId="0" borderId="0">
      <alignment vertical="center"/>
    </xf>
    <xf numFmtId="0" fontId="17" fillId="0" borderId="8">
      <alignment vertical="center"/>
    </xf>
    <xf numFmtId="0" fontId="18" fillId="0" borderId="8">
      <alignment vertical="center"/>
    </xf>
    <xf numFmtId="0" fontId="19" fillId="0" borderId="9">
      <alignment vertical="center"/>
    </xf>
    <xf numFmtId="0" fontId="19" fillId="0" borderId="0">
      <alignment vertical="center"/>
    </xf>
    <xf numFmtId="0" fontId="20" fillId="4" borderId="10">
      <alignment vertical="center"/>
    </xf>
    <xf numFmtId="0" fontId="21" fillId="5" borderId="11">
      <alignment vertical="center"/>
    </xf>
    <xf numFmtId="0" fontId="22" fillId="5" borderId="10">
      <alignment vertical="center"/>
    </xf>
    <xf numFmtId="0" fontId="23" fillId="6" borderId="12">
      <alignment vertical="center"/>
    </xf>
    <xf numFmtId="0" fontId="24" fillId="0" borderId="13">
      <alignment vertical="center"/>
    </xf>
    <xf numFmtId="0" fontId="25" fillId="0" borderId="14">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cellStyleXfs>
  <cellXfs count="63">
    <xf numFmtId="0" fontId="0" fillId="0" borderId="0" xfId="0" applyAlignment="1">
      <alignment vertical="center"/>
    </xf>
    <xf numFmtId="0" fontId="1"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1" fillId="0"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0" borderId="1" xfId="0" applyFont="1" applyFill="1" applyBorder="1" applyAlignment="1">
      <alignment horizontal="left" vertical="center"/>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11"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 fillId="0" borderId="4" xfId="0" applyFont="1" applyFill="1" applyBorder="1" applyAlignment="1">
      <alignment horizontal="center" vertical="center"/>
    </xf>
    <xf numFmtId="0" fontId="11" fillId="0" borderId="2" xfId="0" applyFont="1" applyFill="1" applyBorder="1" applyAlignment="1">
      <alignment vertical="center" wrapText="1"/>
    </xf>
    <xf numFmtId="0" fontId="1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1" fillId="0" borderId="3" xfId="0" applyFont="1" applyFill="1" applyBorder="1" applyAlignment="1">
      <alignment vertical="center" wrapText="1"/>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1"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1" Type="http://schemas.openxmlformats.org/officeDocument/2006/relationships/image" Target="media/image92.png"/><Relationship Id="rId90" Type="http://schemas.openxmlformats.org/officeDocument/2006/relationships/image" Target="media/image91.png"/><Relationship Id="rId9" Type="http://schemas.openxmlformats.org/officeDocument/2006/relationships/image" Target="media/image10.png"/><Relationship Id="rId89" Type="http://schemas.openxmlformats.org/officeDocument/2006/relationships/image" Target="media/image90.png"/><Relationship Id="rId88" Type="http://schemas.openxmlformats.org/officeDocument/2006/relationships/image" Target="media/image89.png"/><Relationship Id="rId87" Type="http://schemas.openxmlformats.org/officeDocument/2006/relationships/image" Target="media/image88.png"/><Relationship Id="rId86" Type="http://schemas.openxmlformats.org/officeDocument/2006/relationships/image" Target="media/image87.png"/><Relationship Id="rId85" Type="http://schemas.openxmlformats.org/officeDocument/2006/relationships/image" Target="media/image86.png"/><Relationship Id="rId84" Type="http://schemas.openxmlformats.org/officeDocument/2006/relationships/image" Target="media/image85.png"/><Relationship Id="rId83" Type="http://schemas.openxmlformats.org/officeDocument/2006/relationships/image" Target="media/image84.png"/><Relationship Id="rId82" Type="http://schemas.openxmlformats.org/officeDocument/2006/relationships/image" Target="media/image83.png"/><Relationship Id="rId81" Type="http://schemas.openxmlformats.org/officeDocument/2006/relationships/image" Target="media/image82.png"/><Relationship Id="rId80" Type="http://schemas.openxmlformats.org/officeDocument/2006/relationships/image" Target="media/image81.png"/><Relationship Id="rId8" Type="http://schemas.openxmlformats.org/officeDocument/2006/relationships/image" Target="media/image9.png"/><Relationship Id="rId79" Type="http://schemas.openxmlformats.org/officeDocument/2006/relationships/image" Target="media/image80.png"/><Relationship Id="rId78" Type="http://schemas.openxmlformats.org/officeDocument/2006/relationships/image" Target="media/image79.png"/><Relationship Id="rId77" Type="http://schemas.openxmlformats.org/officeDocument/2006/relationships/image" Target="media/image78.png"/><Relationship Id="rId76" Type="http://schemas.openxmlformats.org/officeDocument/2006/relationships/image" Target="media/image77.png"/><Relationship Id="rId75" Type="http://schemas.openxmlformats.org/officeDocument/2006/relationships/image" Target="media/image76.png"/><Relationship Id="rId74" Type="http://schemas.openxmlformats.org/officeDocument/2006/relationships/image" Target="media/image75.png"/><Relationship Id="rId73" Type="http://schemas.openxmlformats.org/officeDocument/2006/relationships/image" Target="media/image74.png"/><Relationship Id="rId72" Type="http://schemas.openxmlformats.org/officeDocument/2006/relationships/image" Target="media/image73.png"/><Relationship Id="rId71" Type="http://schemas.openxmlformats.org/officeDocument/2006/relationships/image" Target="media/image72.png"/><Relationship Id="rId70" Type="http://schemas.openxmlformats.org/officeDocument/2006/relationships/image" Target="media/image71.png"/><Relationship Id="rId7" Type="http://schemas.openxmlformats.org/officeDocument/2006/relationships/image" Target="media/image8.png"/><Relationship Id="rId69" Type="http://schemas.openxmlformats.org/officeDocument/2006/relationships/image" Target="media/image70.png"/><Relationship Id="rId68" Type="http://schemas.openxmlformats.org/officeDocument/2006/relationships/image" Target="media/image69.png"/><Relationship Id="rId67" Type="http://schemas.openxmlformats.org/officeDocument/2006/relationships/image" Target="media/image68.png"/><Relationship Id="rId66" Type="http://schemas.openxmlformats.org/officeDocument/2006/relationships/image" Target="media/image67.png"/><Relationship Id="rId65" Type="http://schemas.openxmlformats.org/officeDocument/2006/relationships/image" Target="media/image66.png"/><Relationship Id="rId64" Type="http://schemas.openxmlformats.org/officeDocument/2006/relationships/image" Target="media/image65.png"/><Relationship Id="rId63" Type="http://schemas.openxmlformats.org/officeDocument/2006/relationships/image" Target="media/image64.png"/><Relationship Id="rId62" Type="http://schemas.openxmlformats.org/officeDocument/2006/relationships/image" Target="media/image63.png"/><Relationship Id="rId61" Type="http://schemas.openxmlformats.org/officeDocument/2006/relationships/image" Target="media/image62.png"/><Relationship Id="rId60" Type="http://schemas.openxmlformats.org/officeDocument/2006/relationships/image" Target="media/image61.png"/><Relationship Id="rId6" Type="http://schemas.openxmlformats.org/officeDocument/2006/relationships/image" Target="media/image7.png"/><Relationship Id="rId59" Type="http://schemas.openxmlformats.org/officeDocument/2006/relationships/image" Target="media/image60.png"/><Relationship Id="rId58" Type="http://schemas.openxmlformats.org/officeDocument/2006/relationships/image" Target="media/image59.png"/><Relationship Id="rId57" Type="http://schemas.openxmlformats.org/officeDocument/2006/relationships/image" Target="media/image58.png"/><Relationship Id="rId56" Type="http://schemas.openxmlformats.org/officeDocument/2006/relationships/image" Target="media/image57.png"/><Relationship Id="rId55" Type="http://schemas.openxmlformats.org/officeDocument/2006/relationships/image" Target="media/image56.png"/><Relationship Id="rId54" Type="http://schemas.openxmlformats.org/officeDocument/2006/relationships/image" Target="media/image55.png"/><Relationship Id="rId53" Type="http://schemas.openxmlformats.org/officeDocument/2006/relationships/image" Target="media/image54.png"/><Relationship Id="rId52" Type="http://schemas.openxmlformats.org/officeDocument/2006/relationships/image" Target="media/image53.png"/><Relationship Id="rId51" Type="http://schemas.openxmlformats.org/officeDocument/2006/relationships/image" Target="media/image52.png"/><Relationship Id="rId50" Type="http://schemas.openxmlformats.org/officeDocument/2006/relationships/image" Target="media/image51.png"/><Relationship Id="rId5" Type="http://schemas.openxmlformats.org/officeDocument/2006/relationships/image" Target="media/image6.png"/><Relationship Id="rId49" Type="http://schemas.openxmlformats.org/officeDocument/2006/relationships/image" Target="media/image50.png"/><Relationship Id="rId48" Type="http://schemas.openxmlformats.org/officeDocument/2006/relationships/image" Target="media/image49.png"/><Relationship Id="rId47" Type="http://schemas.openxmlformats.org/officeDocument/2006/relationships/image" Target="media/image48.png"/><Relationship Id="rId46" Type="http://schemas.openxmlformats.org/officeDocument/2006/relationships/image" Target="media/image47.png"/><Relationship Id="rId45" Type="http://schemas.openxmlformats.org/officeDocument/2006/relationships/image" Target="media/image46.png"/><Relationship Id="rId44" Type="http://schemas.openxmlformats.org/officeDocument/2006/relationships/image" Target="media/image45.png"/><Relationship Id="rId43" Type="http://schemas.openxmlformats.org/officeDocument/2006/relationships/image" Target="media/image44.png"/><Relationship Id="rId42" Type="http://schemas.openxmlformats.org/officeDocument/2006/relationships/image" Target="media/image43.png"/><Relationship Id="rId41" Type="http://schemas.openxmlformats.org/officeDocument/2006/relationships/image" Target="media/image42.png"/><Relationship Id="rId40" Type="http://schemas.openxmlformats.org/officeDocument/2006/relationships/image" Target="media/image41.png"/><Relationship Id="rId4" Type="http://schemas.openxmlformats.org/officeDocument/2006/relationships/image" Target="media/image5.png"/><Relationship Id="rId39" Type="http://schemas.openxmlformats.org/officeDocument/2006/relationships/image" Target="media/image40.png"/><Relationship Id="rId38" Type="http://schemas.openxmlformats.org/officeDocument/2006/relationships/image" Target="media/image39.png"/><Relationship Id="rId37" Type="http://schemas.openxmlformats.org/officeDocument/2006/relationships/image" Target="media/image38.png"/><Relationship Id="rId36" Type="http://schemas.openxmlformats.org/officeDocument/2006/relationships/image" Target="media/image37.png"/><Relationship Id="rId35" Type="http://schemas.openxmlformats.org/officeDocument/2006/relationships/image" Target="media/image36.png"/><Relationship Id="rId34" Type="http://schemas.openxmlformats.org/officeDocument/2006/relationships/image" Target="media/image35.png"/><Relationship Id="rId33" Type="http://schemas.openxmlformats.org/officeDocument/2006/relationships/image" Target="media/image34.png"/><Relationship Id="rId32" Type="http://schemas.openxmlformats.org/officeDocument/2006/relationships/image" Target="media/image33.png"/><Relationship Id="rId31" Type="http://schemas.openxmlformats.org/officeDocument/2006/relationships/image" Target="media/image32.png"/><Relationship Id="rId30" Type="http://schemas.openxmlformats.org/officeDocument/2006/relationships/image" Target="media/image31.png"/><Relationship Id="rId3" Type="http://schemas.openxmlformats.org/officeDocument/2006/relationships/image" Target="media/image4.png"/><Relationship Id="rId29" Type="http://schemas.openxmlformats.org/officeDocument/2006/relationships/image" Target="media/image30.png"/><Relationship Id="rId28" Type="http://schemas.openxmlformats.org/officeDocument/2006/relationships/image" Target="media/image29.png"/><Relationship Id="rId27" Type="http://schemas.openxmlformats.org/officeDocument/2006/relationships/image" Target="media/image28.png"/><Relationship Id="rId26" Type="http://schemas.openxmlformats.org/officeDocument/2006/relationships/image" Target="media/image27.png"/><Relationship Id="rId25" Type="http://schemas.openxmlformats.org/officeDocument/2006/relationships/image" Target="media/image26.png"/><Relationship Id="rId24" Type="http://schemas.openxmlformats.org/officeDocument/2006/relationships/image" Target="media/image25.png"/><Relationship Id="rId23" Type="http://schemas.openxmlformats.org/officeDocument/2006/relationships/image" Target="media/image24.png"/><Relationship Id="rId22" Type="http://schemas.openxmlformats.org/officeDocument/2006/relationships/image" Target="media/image23.png"/><Relationship Id="rId21" Type="http://schemas.openxmlformats.org/officeDocument/2006/relationships/image" Target="media/image22.png"/><Relationship Id="rId20" Type="http://schemas.openxmlformats.org/officeDocument/2006/relationships/image" Target="media/image21.png"/><Relationship Id="rId2" Type="http://schemas.openxmlformats.org/officeDocument/2006/relationships/image" Target="media/image3.png"/><Relationship Id="rId19" Type="http://schemas.openxmlformats.org/officeDocument/2006/relationships/image" Target="media/image20.png"/><Relationship Id="rId18" Type="http://schemas.openxmlformats.org/officeDocument/2006/relationships/image" Target="media/image19.png"/><Relationship Id="rId17" Type="http://schemas.openxmlformats.org/officeDocument/2006/relationships/image" Target="media/image18.png"/><Relationship Id="rId16" Type="http://schemas.openxmlformats.org/officeDocument/2006/relationships/image" Target="media/image17.png"/><Relationship Id="rId15" Type="http://schemas.openxmlformats.org/officeDocument/2006/relationships/image" Target="media/image16.png"/><Relationship Id="rId14" Type="http://schemas.openxmlformats.org/officeDocument/2006/relationships/image" Target="media/image15.png"/><Relationship Id="rId13" Type="http://schemas.openxmlformats.org/officeDocument/2006/relationships/image" Target="media/image14.png"/><Relationship Id="rId12" Type="http://schemas.openxmlformats.org/officeDocument/2006/relationships/image" Target="media/image13.png"/><Relationship Id="rId11" Type="http://schemas.openxmlformats.org/officeDocument/2006/relationships/image" Target="media/image12.png"/><Relationship Id="rId10" Type="http://schemas.openxmlformats.org/officeDocument/2006/relationships/image" Target="media/image11.png"/><Relationship Id="rId1" Type="http://schemas.openxmlformats.org/officeDocument/2006/relationships/image" Target="media/image2.png"/></Relationships>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www.wps.cn/officeDocument/2020/cellImage" Target="cellimag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9</xdr:col>
      <xdr:colOff>94615</xdr:colOff>
      <xdr:row>654</xdr:row>
      <xdr:rowOff>299085</xdr:rowOff>
    </xdr:from>
    <xdr:to>
      <xdr:col>9</xdr:col>
      <xdr:colOff>1120775</xdr:colOff>
      <xdr:row>656</xdr:row>
      <xdr:rowOff>212090</xdr:rowOff>
    </xdr:to>
    <xdr:pic>
      <xdr:nvPicPr>
        <xdr:cNvPr id="4" name="图片 3"/>
        <xdr:cNvPicPr>
          <a:picLocks noChangeAspect="1"/>
        </xdr:cNvPicPr>
      </xdr:nvPicPr>
      <xdr:blipFill>
        <a:blip r:embed="rId1"/>
        <a:stretch>
          <a:fillRect/>
        </a:stretch>
      </xdr:blipFill>
      <xdr:spPr>
        <a:xfrm>
          <a:off x="13637895" y="149320885"/>
          <a:ext cx="1026160" cy="1030605"/>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60"/>
  <sheetViews>
    <sheetView tabSelected="1" zoomScale="90" zoomScaleNormal="90" workbookViewId="0">
      <pane ySplit="2" topLeftCell="A3" activePane="bottomLeft" state="frozen"/>
      <selection/>
      <selection pane="bottomLeft" activeCell="A1" sqref="A1:J1"/>
    </sheetView>
  </sheetViews>
  <sheetFormatPr defaultColWidth="9" defaultRowHeight="13.5"/>
  <cols>
    <col min="1" max="1" width="7" style="3" customWidth="1"/>
    <col min="2" max="2" width="18.25" style="4" customWidth="1"/>
    <col min="3" max="3" width="49.1583333333333" style="5" customWidth="1"/>
    <col min="4" max="4" width="22.775" style="3" customWidth="1"/>
    <col min="5" max="5" width="9.375" style="3" customWidth="1"/>
    <col min="6" max="6" width="12" style="3" customWidth="1"/>
    <col min="7" max="7" width="33.05" style="3" customWidth="1"/>
    <col min="8" max="8" width="10" style="3" customWidth="1"/>
    <col min="9" max="9" width="16.125" style="3" customWidth="1"/>
    <col min="10" max="10" width="16.125" style="6" customWidth="1"/>
  </cols>
  <sheetData>
    <row r="1" ht="27" customHeight="1" spans="1:10">
      <c r="A1" s="7" t="s">
        <v>0</v>
      </c>
      <c r="B1" s="7"/>
      <c r="C1" s="8"/>
      <c r="D1" s="9"/>
      <c r="E1" s="9"/>
      <c r="F1" s="9"/>
      <c r="G1" s="9"/>
      <c r="H1" s="9"/>
      <c r="I1" s="9"/>
      <c r="J1" s="7"/>
    </row>
    <row r="2" ht="24" customHeight="1" spans="1:10">
      <c r="A2" s="10" t="s">
        <v>1</v>
      </c>
      <c r="B2" s="9" t="s">
        <v>2</v>
      </c>
      <c r="C2" s="11" t="s">
        <v>3</v>
      </c>
      <c r="D2" s="9" t="s">
        <v>4</v>
      </c>
      <c r="E2" s="9" t="s">
        <v>5</v>
      </c>
      <c r="F2" s="9" t="s">
        <v>6</v>
      </c>
      <c r="G2" s="9" t="s">
        <v>7</v>
      </c>
      <c r="H2" s="9" t="s">
        <v>8</v>
      </c>
      <c r="I2" s="9" t="s">
        <v>9</v>
      </c>
      <c r="J2" s="12" t="s">
        <v>10</v>
      </c>
    </row>
    <row r="3" spans="1:10">
      <c r="A3" s="13">
        <v>1</v>
      </c>
      <c r="B3" s="14" t="s">
        <v>11</v>
      </c>
      <c r="C3" s="15" t="s">
        <v>12</v>
      </c>
      <c r="D3" s="13" t="s">
        <v>13</v>
      </c>
      <c r="E3" s="13">
        <v>5</v>
      </c>
      <c r="F3" s="13" t="s">
        <v>14</v>
      </c>
      <c r="G3" s="13" t="s">
        <v>15</v>
      </c>
      <c r="H3" s="13" t="s">
        <v>16</v>
      </c>
      <c r="I3" s="13">
        <v>18948783167</v>
      </c>
      <c r="J3" s="16" t="str">
        <f>_xlfn.DISPIMG("ID_386BCF26DF854C1BAA63627C5D437684",1)</f>
        <v>=DISPIMG("ID_386BCF26DF854C1BAA63627C5D437684",1)</v>
      </c>
    </row>
    <row r="4" spans="1:10">
      <c r="A4" s="17"/>
      <c r="B4" s="18"/>
      <c r="C4" s="19"/>
      <c r="D4" s="13" t="s">
        <v>17</v>
      </c>
      <c r="E4" s="13">
        <v>5</v>
      </c>
      <c r="F4" s="13" t="s">
        <v>14</v>
      </c>
      <c r="G4" s="13" t="s">
        <v>15</v>
      </c>
      <c r="H4" s="13"/>
      <c r="I4" s="13"/>
      <c r="J4" s="20"/>
    </row>
    <row r="5" spans="1:10">
      <c r="A5" s="17"/>
      <c r="B5" s="18"/>
      <c r="C5" s="19"/>
      <c r="D5" s="13" t="s">
        <v>18</v>
      </c>
      <c r="E5" s="13">
        <v>5</v>
      </c>
      <c r="F5" s="13" t="s">
        <v>19</v>
      </c>
      <c r="G5" s="13" t="s">
        <v>20</v>
      </c>
      <c r="H5" s="13"/>
      <c r="I5" s="13"/>
      <c r="J5" s="20"/>
    </row>
    <row r="6" spans="1:10">
      <c r="A6" s="17"/>
      <c r="B6" s="18"/>
      <c r="C6" s="19"/>
      <c r="D6" s="13" t="s">
        <v>21</v>
      </c>
      <c r="E6" s="13">
        <v>5</v>
      </c>
      <c r="F6" s="13" t="s">
        <v>19</v>
      </c>
      <c r="G6" s="13" t="s">
        <v>22</v>
      </c>
      <c r="H6" s="13"/>
      <c r="I6" s="13"/>
      <c r="J6" s="20"/>
    </row>
    <row r="7" spans="1:10">
      <c r="A7" s="17"/>
      <c r="B7" s="18"/>
      <c r="C7" s="19"/>
      <c r="D7" s="13" t="s">
        <v>23</v>
      </c>
      <c r="E7" s="13">
        <v>5</v>
      </c>
      <c r="F7" s="13" t="s">
        <v>19</v>
      </c>
      <c r="G7" s="13" t="s">
        <v>24</v>
      </c>
      <c r="H7" s="13"/>
      <c r="I7" s="13"/>
      <c r="J7" s="20"/>
    </row>
    <row r="8" spans="1:10">
      <c r="A8" s="17"/>
      <c r="B8" s="18"/>
      <c r="C8" s="19"/>
      <c r="D8" s="13" t="s">
        <v>25</v>
      </c>
      <c r="E8" s="13">
        <v>5</v>
      </c>
      <c r="F8" s="13" t="s">
        <v>19</v>
      </c>
      <c r="G8" s="13" t="s">
        <v>26</v>
      </c>
      <c r="H8" s="13"/>
      <c r="I8" s="13"/>
      <c r="J8" s="20"/>
    </row>
    <row r="9" spans="1:10">
      <c r="A9" s="17"/>
      <c r="B9" s="18"/>
      <c r="C9" s="19"/>
      <c r="D9" s="13" t="s">
        <v>27</v>
      </c>
      <c r="E9" s="13">
        <v>5</v>
      </c>
      <c r="F9" s="13" t="s">
        <v>19</v>
      </c>
      <c r="G9" s="13" t="s">
        <v>28</v>
      </c>
      <c r="H9" s="13"/>
      <c r="I9" s="13"/>
      <c r="J9" s="20"/>
    </row>
    <row r="10" spans="1:10">
      <c r="A10" s="17"/>
      <c r="B10" s="18"/>
      <c r="C10" s="19"/>
      <c r="D10" s="13" t="s">
        <v>29</v>
      </c>
      <c r="E10" s="13">
        <v>5</v>
      </c>
      <c r="F10" s="13" t="s">
        <v>19</v>
      </c>
      <c r="G10" s="13" t="s">
        <v>30</v>
      </c>
      <c r="H10" s="13"/>
      <c r="I10" s="13"/>
      <c r="J10" s="20"/>
    </row>
    <row r="11" spans="1:10">
      <c r="A11" s="17"/>
      <c r="B11" s="18"/>
      <c r="C11" s="19"/>
      <c r="D11" s="13" t="s">
        <v>31</v>
      </c>
      <c r="E11" s="13">
        <v>5</v>
      </c>
      <c r="F11" s="13" t="s">
        <v>19</v>
      </c>
      <c r="G11" s="13" t="s">
        <v>28</v>
      </c>
      <c r="H11" s="13"/>
      <c r="I11" s="13"/>
      <c r="J11" s="20"/>
    </row>
    <row r="12" spans="1:10">
      <c r="A12" s="17"/>
      <c r="B12" s="18"/>
      <c r="C12" s="19"/>
      <c r="D12" s="13" t="s">
        <v>32</v>
      </c>
      <c r="E12" s="13">
        <v>5</v>
      </c>
      <c r="F12" s="13" t="s">
        <v>19</v>
      </c>
      <c r="G12" s="13" t="s">
        <v>26</v>
      </c>
      <c r="H12" s="13"/>
      <c r="I12" s="13"/>
      <c r="J12" s="20"/>
    </row>
    <row r="13" spans="1:10">
      <c r="A13" s="17"/>
      <c r="B13" s="18"/>
      <c r="C13" s="19"/>
      <c r="D13" s="13" t="s">
        <v>33</v>
      </c>
      <c r="E13" s="13">
        <v>5</v>
      </c>
      <c r="F13" s="13" t="s">
        <v>14</v>
      </c>
      <c r="G13" s="13" t="s">
        <v>34</v>
      </c>
      <c r="H13" s="13"/>
      <c r="I13" s="13"/>
      <c r="J13" s="20"/>
    </row>
    <row r="14" spans="1:10">
      <c r="A14" s="13">
        <v>2</v>
      </c>
      <c r="B14" s="14" t="s">
        <v>35</v>
      </c>
      <c r="C14" s="15" t="s">
        <v>36</v>
      </c>
      <c r="D14" s="13" t="s">
        <v>37</v>
      </c>
      <c r="E14" s="13">
        <v>5</v>
      </c>
      <c r="F14" s="13" t="s">
        <v>14</v>
      </c>
      <c r="G14" s="13" t="s">
        <v>38</v>
      </c>
      <c r="H14" s="13" t="s">
        <v>39</v>
      </c>
      <c r="I14" s="13">
        <v>18819669760</v>
      </c>
      <c r="J14" s="16" t="str">
        <f>_xlfn.DISPIMG("ID_C1BD5D1CF3E14447A67B4A840BDDBB9D",1)</f>
        <v>=DISPIMG("ID_C1BD5D1CF3E14447A67B4A840BDDBB9D",1)</v>
      </c>
    </row>
    <row r="15" spans="1:10">
      <c r="A15" s="17"/>
      <c r="B15" s="14"/>
      <c r="C15" s="19"/>
      <c r="D15" s="13" t="s">
        <v>40</v>
      </c>
      <c r="E15" s="13">
        <v>2</v>
      </c>
      <c r="F15" s="13" t="s">
        <v>19</v>
      </c>
      <c r="G15" s="13" t="s">
        <v>41</v>
      </c>
      <c r="H15" s="13"/>
      <c r="I15" s="13"/>
      <c r="J15" s="20"/>
    </row>
    <row r="16" spans="1:10">
      <c r="A16" s="17"/>
      <c r="B16" s="14"/>
      <c r="C16" s="19"/>
      <c r="D16" s="13" t="s">
        <v>42</v>
      </c>
      <c r="E16" s="13">
        <v>2</v>
      </c>
      <c r="F16" s="13" t="s">
        <v>19</v>
      </c>
      <c r="G16" s="13" t="s">
        <v>41</v>
      </c>
      <c r="H16" s="13"/>
      <c r="I16" s="13"/>
      <c r="J16" s="20"/>
    </row>
    <row r="17" spans="1:10">
      <c r="A17" s="17"/>
      <c r="B17" s="14"/>
      <c r="C17" s="19"/>
      <c r="D17" s="13" t="s">
        <v>43</v>
      </c>
      <c r="E17" s="13">
        <v>2</v>
      </c>
      <c r="F17" s="13" t="s">
        <v>19</v>
      </c>
      <c r="G17" s="13" t="s">
        <v>41</v>
      </c>
      <c r="H17" s="13"/>
      <c r="I17" s="13"/>
      <c r="J17" s="20"/>
    </row>
    <row r="18" spans="1:10">
      <c r="A18" s="17"/>
      <c r="B18" s="14"/>
      <c r="C18" s="19"/>
      <c r="D18" s="13" t="s">
        <v>44</v>
      </c>
      <c r="E18" s="13">
        <v>2</v>
      </c>
      <c r="F18" s="13" t="s">
        <v>14</v>
      </c>
      <c r="G18" s="13" t="s">
        <v>38</v>
      </c>
      <c r="H18" s="13"/>
      <c r="I18" s="13"/>
      <c r="J18" s="20"/>
    </row>
    <row r="19" spans="1:10">
      <c r="A19" s="17"/>
      <c r="B19" s="14"/>
      <c r="C19" s="19"/>
      <c r="D19" s="13" t="s">
        <v>45</v>
      </c>
      <c r="E19" s="13">
        <v>2</v>
      </c>
      <c r="F19" s="13" t="s">
        <v>19</v>
      </c>
      <c r="G19" s="13" t="s">
        <v>41</v>
      </c>
      <c r="H19" s="13"/>
      <c r="I19" s="13"/>
      <c r="J19" s="20"/>
    </row>
    <row r="20" spans="1:10">
      <c r="A20" s="17"/>
      <c r="B20" s="14"/>
      <c r="C20" s="19"/>
      <c r="D20" s="13" t="s">
        <v>46</v>
      </c>
      <c r="E20" s="13">
        <v>2</v>
      </c>
      <c r="F20" s="13" t="s">
        <v>19</v>
      </c>
      <c r="G20" s="13" t="s">
        <v>41</v>
      </c>
      <c r="H20" s="13"/>
      <c r="I20" s="13"/>
      <c r="J20" s="20"/>
    </row>
    <row r="21" spans="1:10">
      <c r="A21" s="17"/>
      <c r="B21" s="14"/>
      <c r="C21" s="19"/>
      <c r="D21" s="13" t="s">
        <v>47</v>
      </c>
      <c r="E21" s="13">
        <v>2</v>
      </c>
      <c r="F21" s="13" t="s">
        <v>19</v>
      </c>
      <c r="G21" s="13" t="s">
        <v>41</v>
      </c>
      <c r="H21" s="13"/>
      <c r="I21" s="13"/>
      <c r="J21" s="20"/>
    </row>
    <row r="22" spans="1:10">
      <c r="A22" s="17"/>
      <c r="B22" s="14"/>
      <c r="C22" s="19"/>
      <c r="D22" s="13" t="s">
        <v>48</v>
      </c>
      <c r="E22" s="13">
        <v>5</v>
      </c>
      <c r="F22" s="13" t="s">
        <v>19</v>
      </c>
      <c r="G22" s="13" t="s">
        <v>49</v>
      </c>
      <c r="H22" s="13"/>
      <c r="I22" s="13"/>
      <c r="J22" s="20"/>
    </row>
    <row r="23" ht="20" customHeight="1" spans="1:10">
      <c r="A23" s="13">
        <v>3</v>
      </c>
      <c r="B23" s="21" t="s">
        <v>50</v>
      </c>
      <c r="C23" s="15" t="s">
        <v>51</v>
      </c>
      <c r="D23" s="13" t="s">
        <v>52</v>
      </c>
      <c r="E23" s="13">
        <v>5</v>
      </c>
      <c r="F23" s="13" t="s">
        <v>19</v>
      </c>
      <c r="G23" s="13" t="s">
        <v>53</v>
      </c>
      <c r="H23" s="13" t="s">
        <v>54</v>
      </c>
      <c r="I23" s="13">
        <v>18718476057</v>
      </c>
      <c r="J23" s="16" t="str">
        <f>_xlfn.DISPIMG("ID_17C3191D6DB54D0A8068A028988F8F70",1)</f>
        <v>=DISPIMG("ID_17C3191D6DB54D0A8068A028988F8F70",1)</v>
      </c>
    </row>
    <row r="24" ht="20" customHeight="1" spans="1:10">
      <c r="A24" s="17"/>
      <c r="B24" s="14"/>
      <c r="C24" s="19"/>
      <c r="D24" s="13" t="s">
        <v>55</v>
      </c>
      <c r="E24" s="13">
        <v>5</v>
      </c>
      <c r="F24" s="13" t="s">
        <v>14</v>
      </c>
      <c r="G24" s="13" t="s">
        <v>53</v>
      </c>
      <c r="H24" s="13"/>
      <c r="I24" s="13"/>
      <c r="J24" s="20"/>
    </row>
    <row r="25" ht="20" customHeight="1" spans="1:10">
      <c r="A25" s="17"/>
      <c r="B25" s="14"/>
      <c r="C25" s="19"/>
      <c r="D25" s="13" t="s">
        <v>31</v>
      </c>
      <c r="E25" s="13">
        <v>10</v>
      </c>
      <c r="F25" s="13" t="s">
        <v>19</v>
      </c>
      <c r="G25" s="13" t="s">
        <v>53</v>
      </c>
      <c r="H25" s="13"/>
      <c r="I25" s="13"/>
      <c r="J25" s="20"/>
    </row>
    <row r="26" ht="20" customHeight="1" spans="1:10">
      <c r="A26" s="17"/>
      <c r="B26" s="14"/>
      <c r="C26" s="19"/>
      <c r="D26" s="13" t="s">
        <v>56</v>
      </c>
      <c r="E26" s="13">
        <v>5</v>
      </c>
      <c r="F26" s="13" t="s">
        <v>19</v>
      </c>
      <c r="G26" s="13" t="s">
        <v>57</v>
      </c>
      <c r="H26" s="13"/>
      <c r="I26" s="13"/>
      <c r="J26" s="20"/>
    </row>
    <row r="27" ht="20" customHeight="1" spans="1:10">
      <c r="A27" s="17"/>
      <c r="B27" s="14"/>
      <c r="C27" s="19"/>
      <c r="D27" s="13" t="s">
        <v>25</v>
      </c>
      <c r="E27" s="13">
        <v>10</v>
      </c>
      <c r="F27" s="13" t="s">
        <v>19</v>
      </c>
      <c r="G27" s="13" t="s">
        <v>53</v>
      </c>
      <c r="H27" s="13"/>
      <c r="I27" s="13"/>
      <c r="J27" s="20"/>
    </row>
    <row r="28" spans="1:10">
      <c r="A28" s="13">
        <v>4</v>
      </c>
      <c r="B28" s="14" t="s">
        <v>58</v>
      </c>
      <c r="C28" s="15" t="s">
        <v>59</v>
      </c>
      <c r="D28" s="13" t="s">
        <v>60</v>
      </c>
      <c r="E28" s="13">
        <v>1</v>
      </c>
      <c r="F28" s="13" t="s">
        <v>19</v>
      </c>
      <c r="G28" s="13" t="s">
        <v>61</v>
      </c>
      <c r="H28" s="13" t="s">
        <v>62</v>
      </c>
      <c r="I28" s="13">
        <v>13760480006</v>
      </c>
      <c r="J28" s="16" t="str">
        <f>_xlfn.DISPIMG("ID_A057C16EDFBA4EB3914F15ECAE1B757C",1)</f>
        <v>=DISPIMG("ID_A057C16EDFBA4EB3914F15ECAE1B757C",1)</v>
      </c>
    </row>
    <row r="29" spans="1:10">
      <c r="A29" s="17"/>
      <c r="B29" s="14"/>
      <c r="C29" s="19"/>
      <c r="D29" s="13" t="s">
        <v>63</v>
      </c>
      <c r="E29" s="13">
        <v>1</v>
      </c>
      <c r="F29" s="13" t="s">
        <v>14</v>
      </c>
      <c r="G29" s="13" t="s">
        <v>61</v>
      </c>
      <c r="H29" s="13"/>
      <c r="I29" s="13"/>
      <c r="J29" s="20"/>
    </row>
    <row r="30" spans="1:10">
      <c r="A30" s="17"/>
      <c r="B30" s="14"/>
      <c r="C30" s="19"/>
      <c r="D30" s="13" t="s">
        <v>64</v>
      </c>
      <c r="E30" s="13">
        <v>7</v>
      </c>
      <c r="F30" s="13" t="s">
        <v>65</v>
      </c>
      <c r="G30" s="13" t="s">
        <v>66</v>
      </c>
      <c r="H30" s="13"/>
      <c r="I30" s="13"/>
      <c r="J30" s="20"/>
    </row>
    <row r="31" spans="1:10">
      <c r="A31" s="17"/>
      <c r="B31" s="14"/>
      <c r="C31" s="19"/>
      <c r="D31" s="13" t="s">
        <v>67</v>
      </c>
      <c r="E31" s="13">
        <v>5</v>
      </c>
      <c r="F31" s="13" t="s">
        <v>14</v>
      </c>
      <c r="G31" s="13" t="s">
        <v>68</v>
      </c>
      <c r="H31" s="13"/>
      <c r="I31" s="13"/>
      <c r="J31" s="20"/>
    </row>
    <row r="32" spans="1:10">
      <c r="A32" s="17"/>
      <c r="B32" s="14"/>
      <c r="C32" s="19"/>
      <c r="D32" s="13" t="s">
        <v>69</v>
      </c>
      <c r="E32" s="13">
        <v>1</v>
      </c>
      <c r="F32" s="13" t="s">
        <v>19</v>
      </c>
      <c r="G32" s="13" t="s">
        <v>70</v>
      </c>
      <c r="H32" s="13"/>
      <c r="I32" s="13"/>
      <c r="J32" s="20"/>
    </row>
    <row r="33" spans="1:10">
      <c r="A33" s="17"/>
      <c r="B33" s="14"/>
      <c r="C33" s="19"/>
      <c r="D33" s="13" t="s">
        <v>71</v>
      </c>
      <c r="E33" s="13">
        <v>5</v>
      </c>
      <c r="F33" s="13" t="s">
        <v>19</v>
      </c>
      <c r="G33" s="13" t="s">
        <v>72</v>
      </c>
      <c r="H33" s="13"/>
      <c r="I33" s="13"/>
      <c r="J33" s="20"/>
    </row>
    <row r="34" spans="1:10">
      <c r="A34" s="17"/>
      <c r="B34" s="14"/>
      <c r="C34" s="19"/>
      <c r="D34" s="13" t="s">
        <v>73</v>
      </c>
      <c r="E34" s="13">
        <v>1</v>
      </c>
      <c r="F34" s="13" t="s">
        <v>19</v>
      </c>
      <c r="G34" s="13" t="s">
        <v>22</v>
      </c>
      <c r="H34" s="13"/>
      <c r="I34" s="13"/>
      <c r="J34" s="20"/>
    </row>
    <row r="35" spans="1:10">
      <c r="A35" s="17"/>
      <c r="B35" s="14"/>
      <c r="C35" s="19"/>
      <c r="D35" s="13" t="s">
        <v>74</v>
      </c>
      <c r="E35" s="13">
        <v>1</v>
      </c>
      <c r="F35" s="13" t="s">
        <v>19</v>
      </c>
      <c r="G35" s="13" t="s">
        <v>61</v>
      </c>
      <c r="H35" s="13"/>
      <c r="I35" s="13"/>
      <c r="J35" s="20"/>
    </row>
    <row r="36" spans="1:10">
      <c r="A36" s="17"/>
      <c r="B36" s="14"/>
      <c r="C36" s="19"/>
      <c r="D36" s="13" t="s">
        <v>75</v>
      </c>
      <c r="E36" s="13">
        <v>3</v>
      </c>
      <c r="F36" s="13" t="s">
        <v>19</v>
      </c>
      <c r="G36" s="13" t="s">
        <v>61</v>
      </c>
      <c r="H36" s="13"/>
      <c r="I36" s="13"/>
      <c r="J36" s="20"/>
    </row>
    <row r="37" spans="1:10">
      <c r="A37" s="17"/>
      <c r="B37" s="14"/>
      <c r="C37" s="19"/>
      <c r="D37" s="13" t="s">
        <v>76</v>
      </c>
      <c r="E37" s="13">
        <v>3</v>
      </c>
      <c r="F37" s="13" t="s">
        <v>65</v>
      </c>
      <c r="G37" s="13" t="s">
        <v>77</v>
      </c>
      <c r="H37" s="13"/>
      <c r="I37" s="13"/>
      <c r="J37" s="20"/>
    </row>
    <row r="38" spans="1:10">
      <c r="A38" s="17"/>
      <c r="B38" s="14"/>
      <c r="C38" s="19"/>
      <c r="D38" s="13" t="s">
        <v>78</v>
      </c>
      <c r="E38" s="13">
        <v>2</v>
      </c>
      <c r="F38" s="13" t="s">
        <v>19</v>
      </c>
      <c r="G38" s="13" t="s">
        <v>61</v>
      </c>
      <c r="H38" s="13"/>
      <c r="I38" s="13"/>
      <c r="J38" s="20"/>
    </row>
    <row r="39" spans="1:10">
      <c r="A39" s="17"/>
      <c r="B39" s="14"/>
      <c r="C39" s="19"/>
      <c r="D39" s="13" t="s">
        <v>79</v>
      </c>
      <c r="E39" s="13">
        <v>5</v>
      </c>
      <c r="F39" s="13" t="s">
        <v>19</v>
      </c>
      <c r="G39" s="13" t="s">
        <v>80</v>
      </c>
      <c r="H39" s="13"/>
      <c r="I39" s="13"/>
      <c r="J39" s="20"/>
    </row>
    <row r="40" spans="1:10">
      <c r="A40" s="13">
        <v>5</v>
      </c>
      <c r="B40" s="14" t="s">
        <v>81</v>
      </c>
      <c r="C40" s="15" t="s">
        <v>82</v>
      </c>
      <c r="D40" s="13" t="s">
        <v>83</v>
      </c>
      <c r="E40" s="13">
        <v>5</v>
      </c>
      <c r="F40" s="13" t="s">
        <v>19</v>
      </c>
      <c r="G40" s="13" t="s">
        <v>84</v>
      </c>
      <c r="H40" s="13" t="s">
        <v>85</v>
      </c>
      <c r="I40" s="13">
        <v>18123748969</v>
      </c>
      <c r="J40" s="16" t="str">
        <f>_xlfn.DISPIMG("ID_99117BB41F484B99AF895419AF364D41",1)</f>
        <v>=DISPIMG("ID_99117BB41F484B99AF895419AF364D41",1)</v>
      </c>
    </row>
    <row r="41" spans="1:10">
      <c r="A41" s="17"/>
      <c r="B41" s="14"/>
      <c r="C41" s="19"/>
      <c r="D41" s="13" t="s">
        <v>86</v>
      </c>
      <c r="E41" s="13">
        <v>5</v>
      </c>
      <c r="F41" s="13" t="s">
        <v>19</v>
      </c>
      <c r="G41" s="13" t="s">
        <v>84</v>
      </c>
      <c r="H41" s="13"/>
      <c r="I41" s="13"/>
      <c r="J41" s="20"/>
    </row>
    <row r="42" spans="1:10">
      <c r="A42" s="17"/>
      <c r="B42" s="14"/>
      <c r="C42" s="19"/>
      <c r="D42" s="13" t="s">
        <v>87</v>
      </c>
      <c r="E42" s="13">
        <v>5</v>
      </c>
      <c r="F42" s="13" t="s">
        <v>19</v>
      </c>
      <c r="G42" s="13" t="s">
        <v>84</v>
      </c>
      <c r="H42" s="13"/>
      <c r="I42" s="13"/>
      <c r="J42" s="20"/>
    </row>
    <row r="43" spans="1:10">
      <c r="A43" s="17"/>
      <c r="B43" s="14"/>
      <c r="C43" s="19"/>
      <c r="D43" s="13" t="s">
        <v>88</v>
      </c>
      <c r="E43" s="13">
        <v>5</v>
      </c>
      <c r="F43" s="13" t="s">
        <v>19</v>
      </c>
      <c r="G43" s="13" t="s">
        <v>84</v>
      </c>
      <c r="H43" s="13"/>
      <c r="I43" s="13"/>
      <c r="J43" s="20"/>
    </row>
    <row r="44" spans="1:10">
      <c r="A44" s="17"/>
      <c r="B44" s="14"/>
      <c r="C44" s="19"/>
      <c r="D44" s="13" t="s">
        <v>89</v>
      </c>
      <c r="E44" s="13">
        <v>5</v>
      </c>
      <c r="F44" s="13" t="s">
        <v>19</v>
      </c>
      <c r="G44" s="13" t="s">
        <v>84</v>
      </c>
      <c r="H44" s="13"/>
      <c r="I44" s="13"/>
      <c r="J44" s="20"/>
    </row>
    <row r="45" spans="1:10">
      <c r="A45" s="17"/>
      <c r="B45" s="14"/>
      <c r="C45" s="19"/>
      <c r="D45" s="13" t="s">
        <v>90</v>
      </c>
      <c r="E45" s="13">
        <v>5</v>
      </c>
      <c r="F45" s="13" t="s">
        <v>19</v>
      </c>
      <c r="G45" s="13" t="s">
        <v>84</v>
      </c>
      <c r="H45" s="13"/>
      <c r="I45" s="13"/>
      <c r="J45" s="20"/>
    </row>
    <row r="46" spans="1:10">
      <c r="A46" s="17"/>
      <c r="B46" s="14"/>
      <c r="C46" s="19"/>
      <c r="D46" s="13" t="s">
        <v>91</v>
      </c>
      <c r="E46" s="13">
        <v>5</v>
      </c>
      <c r="F46" s="13" t="s">
        <v>19</v>
      </c>
      <c r="G46" s="13" t="s">
        <v>84</v>
      </c>
      <c r="H46" s="13"/>
      <c r="I46" s="13"/>
      <c r="J46" s="20"/>
    </row>
    <row r="47" spans="1:10">
      <c r="A47" s="13">
        <v>6</v>
      </c>
      <c r="B47" s="21" t="s">
        <v>92</v>
      </c>
      <c r="C47" s="15" t="s">
        <v>93</v>
      </c>
      <c r="D47" s="13" t="s">
        <v>94</v>
      </c>
      <c r="E47" s="13">
        <v>5</v>
      </c>
      <c r="F47" s="13" t="s">
        <v>19</v>
      </c>
      <c r="G47" s="13" t="s">
        <v>49</v>
      </c>
      <c r="H47" s="13" t="s">
        <v>95</v>
      </c>
      <c r="I47" s="13">
        <v>13502212702</v>
      </c>
      <c r="J47" s="16" t="str">
        <f>_xlfn.DISPIMG("ID_FC8909CAF63A43FBB18118E549972565",1)</f>
        <v>=DISPIMG("ID_FC8909CAF63A43FBB18118E549972565",1)</v>
      </c>
    </row>
    <row r="48" spans="1:10">
      <c r="A48" s="17"/>
      <c r="B48" s="14"/>
      <c r="C48" s="19"/>
      <c r="D48" s="13" t="s">
        <v>96</v>
      </c>
      <c r="E48" s="13">
        <v>5</v>
      </c>
      <c r="F48" s="13" t="s">
        <v>19</v>
      </c>
      <c r="G48" s="13" t="s">
        <v>97</v>
      </c>
      <c r="H48" s="13"/>
      <c r="I48" s="13"/>
      <c r="J48" s="20"/>
    </row>
    <row r="49" spans="1:10">
      <c r="A49" s="17"/>
      <c r="B49" s="14"/>
      <c r="C49" s="19"/>
      <c r="D49" s="13" t="s">
        <v>52</v>
      </c>
      <c r="E49" s="13">
        <v>5</v>
      </c>
      <c r="F49" s="13" t="s">
        <v>19</v>
      </c>
      <c r="G49" s="13" t="s">
        <v>97</v>
      </c>
      <c r="H49" s="13"/>
      <c r="I49" s="13"/>
      <c r="J49" s="20"/>
    </row>
    <row r="50" spans="1:10">
      <c r="A50" s="17"/>
      <c r="B50" s="14"/>
      <c r="C50" s="19"/>
      <c r="D50" s="13" t="s">
        <v>98</v>
      </c>
      <c r="E50" s="13">
        <v>10</v>
      </c>
      <c r="F50" s="13" t="s">
        <v>19</v>
      </c>
      <c r="G50" s="13" t="s">
        <v>97</v>
      </c>
      <c r="H50" s="13"/>
      <c r="I50" s="13"/>
      <c r="J50" s="20"/>
    </row>
    <row r="51" spans="1:10">
      <c r="A51" s="17"/>
      <c r="B51" s="14"/>
      <c r="C51" s="19"/>
      <c r="D51" s="13" t="s">
        <v>99</v>
      </c>
      <c r="E51" s="13">
        <v>10</v>
      </c>
      <c r="F51" s="13" t="s">
        <v>19</v>
      </c>
      <c r="G51" s="13" t="s">
        <v>97</v>
      </c>
      <c r="H51" s="13"/>
      <c r="I51" s="13"/>
      <c r="J51" s="20"/>
    </row>
    <row r="52" spans="1:10">
      <c r="A52" s="17"/>
      <c r="B52" s="14"/>
      <c r="C52" s="19"/>
      <c r="D52" s="13" t="s">
        <v>100</v>
      </c>
      <c r="E52" s="13">
        <v>10</v>
      </c>
      <c r="F52" s="13" t="s">
        <v>19</v>
      </c>
      <c r="G52" s="13" t="s">
        <v>97</v>
      </c>
      <c r="H52" s="13"/>
      <c r="I52" s="13"/>
      <c r="J52" s="20"/>
    </row>
    <row r="53" spans="1:10">
      <c r="A53" s="17"/>
      <c r="B53" s="14"/>
      <c r="C53" s="19"/>
      <c r="D53" s="13" t="s">
        <v>101</v>
      </c>
      <c r="E53" s="13">
        <v>20</v>
      </c>
      <c r="F53" s="13" t="s">
        <v>19</v>
      </c>
      <c r="G53" s="13" t="s">
        <v>97</v>
      </c>
      <c r="H53" s="13"/>
      <c r="I53" s="13"/>
      <c r="J53" s="20"/>
    </row>
    <row r="54" spans="1:10">
      <c r="A54" s="17"/>
      <c r="B54" s="14"/>
      <c r="C54" s="19"/>
      <c r="D54" s="13" t="s">
        <v>102</v>
      </c>
      <c r="E54" s="13">
        <v>10</v>
      </c>
      <c r="F54" s="13" t="s">
        <v>19</v>
      </c>
      <c r="G54" s="13" t="s">
        <v>97</v>
      </c>
      <c r="H54" s="13"/>
      <c r="I54" s="13"/>
      <c r="J54" s="20"/>
    </row>
    <row r="55" spans="1:10">
      <c r="A55" s="17"/>
      <c r="B55" s="14"/>
      <c r="C55" s="19"/>
      <c r="D55" s="13" t="s">
        <v>103</v>
      </c>
      <c r="E55" s="13">
        <v>20</v>
      </c>
      <c r="F55" s="13" t="s">
        <v>19</v>
      </c>
      <c r="G55" s="13" t="s">
        <v>97</v>
      </c>
      <c r="H55" s="13"/>
      <c r="I55" s="13"/>
      <c r="J55" s="20"/>
    </row>
    <row r="56" spans="1:10">
      <c r="A56" s="13">
        <v>7</v>
      </c>
      <c r="B56" s="14" t="s">
        <v>104</v>
      </c>
      <c r="C56" s="15" t="s">
        <v>105</v>
      </c>
      <c r="D56" s="13" t="s">
        <v>106</v>
      </c>
      <c r="E56" s="13">
        <v>10</v>
      </c>
      <c r="F56" s="13" t="s">
        <v>19</v>
      </c>
      <c r="G56" s="13" t="s">
        <v>107</v>
      </c>
      <c r="H56" s="13" t="s">
        <v>108</v>
      </c>
      <c r="I56" s="13" t="s">
        <v>109</v>
      </c>
      <c r="J56" s="16" t="str">
        <f>_xlfn.DISPIMG("ID_1F7472C7C3454434B0D9B680D2359C26",1)</f>
        <v>=DISPIMG("ID_1F7472C7C3454434B0D9B680D2359C26",1)</v>
      </c>
    </row>
    <row r="57" spans="1:10">
      <c r="A57" s="17"/>
      <c r="B57" s="14"/>
      <c r="C57" s="19"/>
      <c r="D57" s="13" t="s">
        <v>110</v>
      </c>
      <c r="E57" s="13">
        <v>30</v>
      </c>
      <c r="F57" s="13" t="s">
        <v>19</v>
      </c>
      <c r="G57" s="13" t="s">
        <v>107</v>
      </c>
      <c r="H57" s="13"/>
      <c r="I57" s="13"/>
      <c r="J57" s="20"/>
    </row>
    <row r="58" spans="1:10">
      <c r="A58" s="17"/>
      <c r="B58" s="14"/>
      <c r="C58" s="19"/>
      <c r="D58" s="13" t="s">
        <v>111</v>
      </c>
      <c r="E58" s="13">
        <v>50</v>
      </c>
      <c r="F58" s="13" t="s">
        <v>19</v>
      </c>
      <c r="G58" s="13" t="s">
        <v>107</v>
      </c>
      <c r="H58" s="13"/>
      <c r="I58" s="13"/>
      <c r="J58" s="20"/>
    </row>
    <row r="59" spans="1:10">
      <c r="A59" s="17"/>
      <c r="B59" s="14"/>
      <c r="C59" s="19"/>
      <c r="D59" s="13" t="s">
        <v>112</v>
      </c>
      <c r="E59" s="13">
        <v>20</v>
      </c>
      <c r="F59" s="13" t="s">
        <v>19</v>
      </c>
      <c r="G59" s="13" t="s">
        <v>107</v>
      </c>
      <c r="H59" s="13"/>
      <c r="I59" s="13"/>
      <c r="J59" s="20"/>
    </row>
    <row r="60" spans="1:10">
      <c r="A60" s="17"/>
      <c r="B60" s="14"/>
      <c r="C60" s="19"/>
      <c r="D60" s="13" t="s">
        <v>113</v>
      </c>
      <c r="E60" s="13">
        <v>15</v>
      </c>
      <c r="F60" s="13" t="s">
        <v>19</v>
      </c>
      <c r="G60" s="13" t="s">
        <v>107</v>
      </c>
      <c r="H60" s="13"/>
      <c r="I60" s="13"/>
      <c r="J60" s="20"/>
    </row>
    <row r="61" spans="1:10">
      <c r="A61" s="17"/>
      <c r="B61" s="14"/>
      <c r="C61" s="19"/>
      <c r="D61" s="13" t="s">
        <v>114</v>
      </c>
      <c r="E61" s="13">
        <v>30</v>
      </c>
      <c r="F61" s="13" t="s">
        <v>19</v>
      </c>
      <c r="G61" s="13" t="s">
        <v>107</v>
      </c>
      <c r="H61" s="13"/>
      <c r="I61" s="13"/>
      <c r="J61" s="20"/>
    </row>
    <row r="62" spans="1:10">
      <c r="A62" s="17"/>
      <c r="B62" s="14"/>
      <c r="C62" s="19"/>
      <c r="D62" s="13" t="s">
        <v>115</v>
      </c>
      <c r="E62" s="13">
        <v>40</v>
      </c>
      <c r="F62" s="13" t="s">
        <v>19</v>
      </c>
      <c r="G62" s="13" t="s">
        <v>107</v>
      </c>
      <c r="H62" s="13"/>
      <c r="I62" s="13"/>
      <c r="J62" s="20"/>
    </row>
    <row r="63" spans="1:10">
      <c r="A63" s="17"/>
      <c r="B63" s="14"/>
      <c r="C63" s="19"/>
      <c r="D63" s="13" t="s">
        <v>116</v>
      </c>
      <c r="E63" s="13">
        <v>15</v>
      </c>
      <c r="F63" s="13" t="s">
        <v>19</v>
      </c>
      <c r="G63" s="13" t="s">
        <v>107</v>
      </c>
      <c r="H63" s="13"/>
      <c r="I63" s="13"/>
      <c r="J63" s="20"/>
    </row>
    <row r="64" spans="1:10">
      <c r="A64" s="17"/>
      <c r="B64" s="14"/>
      <c r="C64" s="19"/>
      <c r="D64" s="13" t="s">
        <v>117</v>
      </c>
      <c r="E64" s="13">
        <v>60</v>
      </c>
      <c r="F64" s="13" t="s">
        <v>19</v>
      </c>
      <c r="G64" s="13" t="s">
        <v>107</v>
      </c>
      <c r="H64" s="13"/>
      <c r="I64" s="13"/>
      <c r="J64" s="20"/>
    </row>
    <row r="65" spans="1:10">
      <c r="A65" s="17"/>
      <c r="B65" s="14"/>
      <c r="C65" s="19"/>
      <c r="D65" s="13" t="s">
        <v>118</v>
      </c>
      <c r="E65" s="13">
        <v>50</v>
      </c>
      <c r="F65" s="13" t="s">
        <v>19</v>
      </c>
      <c r="G65" s="13" t="s">
        <v>107</v>
      </c>
      <c r="H65" s="13"/>
      <c r="I65" s="13"/>
      <c r="J65" s="20"/>
    </row>
    <row r="66" spans="1:10">
      <c r="A66" s="13">
        <v>8</v>
      </c>
      <c r="B66" s="14" t="s">
        <v>119</v>
      </c>
      <c r="C66" s="15" t="s">
        <v>120</v>
      </c>
      <c r="D66" s="13" t="s">
        <v>121</v>
      </c>
      <c r="E66" s="13">
        <v>20</v>
      </c>
      <c r="F66" s="13" t="s">
        <v>65</v>
      </c>
      <c r="G66" s="13" t="s">
        <v>122</v>
      </c>
      <c r="H66" s="13" t="s">
        <v>123</v>
      </c>
      <c r="I66" s="13">
        <v>18595603260</v>
      </c>
      <c r="J66" s="16" t="str">
        <f>_xlfn.DISPIMG("ID_77C79243F538470ABC892174F7E05A31",1)</f>
        <v>=DISPIMG("ID_77C79243F538470ABC892174F7E05A31",1)</v>
      </c>
    </row>
    <row r="67" spans="1:10">
      <c r="A67" s="17"/>
      <c r="B67" s="14"/>
      <c r="C67" s="19"/>
      <c r="D67" s="13" t="s">
        <v>124</v>
      </c>
      <c r="E67" s="13">
        <v>20</v>
      </c>
      <c r="F67" s="13" t="s">
        <v>65</v>
      </c>
      <c r="G67" s="13" t="s">
        <v>122</v>
      </c>
      <c r="H67" s="13"/>
      <c r="I67" s="13"/>
      <c r="J67" s="20"/>
    </row>
    <row r="68" spans="1:10">
      <c r="A68" s="17"/>
      <c r="B68" s="14"/>
      <c r="C68" s="19"/>
      <c r="D68" s="13" t="s">
        <v>125</v>
      </c>
      <c r="E68" s="13">
        <v>20</v>
      </c>
      <c r="F68" s="13" t="s">
        <v>65</v>
      </c>
      <c r="G68" s="13" t="s">
        <v>122</v>
      </c>
      <c r="H68" s="13"/>
      <c r="I68" s="13"/>
      <c r="J68" s="20"/>
    </row>
    <row r="69" spans="1:10">
      <c r="A69" s="17"/>
      <c r="B69" s="14"/>
      <c r="C69" s="19"/>
      <c r="D69" s="13" t="s">
        <v>126</v>
      </c>
      <c r="E69" s="13">
        <v>20</v>
      </c>
      <c r="F69" s="13" t="s">
        <v>65</v>
      </c>
      <c r="G69" s="13" t="s">
        <v>122</v>
      </c>
      <c r="H69" s="13"/>
      <c r="I69" s="13"/>
      <c r="J69" s="20"/>
    </row>
    <row r="70" spans="1:10">
      <c r="A70" s="17"/>
      <c r="B70" s="14"/>
      <c r="C70" s="19"/>
      <c r="D70" s="13" t="s">
        <v>127</v>
      </c>
      <c r="E70" s="13">
        <v>20</v>
      </c>
      <c r="F70" s="13" t="s">
        <v>65</v>
      </c>
      <c r="G70" s="13" t="s">
        <v>122</v>
      </c>
      <c r="H70" s="13"/>
      <c r="I70" s="13"/>
      <c r="J70" s="20"/>
    </row>
    <row r="71" spans="1:10">
      <c r="A71" s="17"/>
      <c r="B71" s="14"/>
      <c r="C71" s="19"/>
      <c r="D71" s="13" t="s">
        <v>128</v>
      </c>
      <c r="E71" s="13">
        <v>20</v>
      </c>
      <c r="F71" s="13" t="s">
        <v>65</v>
      </c>
      <c r="G71" s="13" t="s">
        <v>122</v>
      </c>
      <c r="H71" s="13"/>
      <c r="I71" s="13"/>
      <c r="J71" s="20"/>
    </row>
    <row r="72" spans="1:10">
      <c r="A72" s="17"/>
      <c r="B72" s="14"/>
      <c r="C72" s="19"/>
      <c r="D72" s="13" t="s">
        <v>129</v>
      </c>
      <c r="E72" s="13">
        <v>20</v>
      </c>
      <c r="F72" s="13" t="s">
        <v>65</v>
      </c>
      <c r="G72" s="13" t="s">
        <v>122</v>
      </c>
      <c r="H72" s="13"/>
      <c r="I72" s="13"/>
      <c r="J72" s="20"/>
    </row>
    <row r="73" spans="1:10">
      <c r="A73" s="17"/>
      <c r="B73" s="14"/>
      <c r="C73" s="19"/>
      <c r="D73" s="13" t="s">
        <v>130</v>
      </c>
      <c r="E73" s="13">
        <v>20</v>
      </c>
      <c r="F73" s="13" t="s">
        <v>65</v>
      </c>
      <c r="G73" s="13" t="s">
        <v>122</v>
      </c>
      <c r="H73" s="13"/>
      <c r="I73" s="13"/>
      <c r="J73" s="20"/>
    </row>
    <row r="74" spans="1:10">
      <c r="A74" s="17"/>
      <c r="B74" s="14"/>
      <c r="C74" s="19"/>
      <c r="D74" s="13" t="s">
        <v>131</v>
      </c>
      <c r="E74" s="13">
        <v>20</v>
      </c>
      <c r="F74" s="13" t="s">
        <v>65</v>
      </c>
      <c r="G74" s="13" t="s">
        <v>122</v>
      </c>
      <c r="H74" s="13"/>
      <c r="I74" s="13"/>
      <c r="J74" s="20"/>
    </row>
    <row r="75" spans="1:10">
      <c r="A75" s="17"/>
      <c r="B75" s="14"/>
      <c r="C75" s="19"/>
      <c r="D75" s="13" t="s">
        <v>132</v>
      </c>
      <c r="E75" s="13">
        <v>20</v>
      </c>
      <c r="F75" s="13" t="s">
        <v>65</v>
      </c>
      <c r="G75" s="13" t="s">
        <v>122</v>
      </c>
      <c r="H75" s="13"/>
      <c r="I75" s="13"/>
      <c r="J75" s="20"/>
    </row>
    <row r="76" spans="1:10">
      <c r="A76" s="17"/>
      <c r="B76" s="14"/>
      <c r="C76" s="19"/>
      <c r="D76" s="13" t="s">
        <v>133</v>
      </c>
      <c r="E76" s="13">
        <v>20</v>
      </c>
      <c r="F76" s="13" t="s">
        <v>65</v>
      </c>
      <c r="G76" s="13" t="s">
        <v>122</v>
      </c>
      <c r="H76" s="13"/>
      <c r="I76" s="13"/>
      <c r="J76" s="20"/>
    </row>
    <row r="77" spans="1:10">
      <c r="A77" s="17"/>
      <c r="B77" s="14"/>
      <c r="C77" s="19"/>
      <c r="D77" s="13" t="s">
        <v>134</v>
      </c>
      <c r="E77" s="13">
        <v>20</v>
      </c>
      <c r="F77" s="13" t="s">
        <v>65</v>
      </c>
      <c r="G77" s="13" t="s">
        <v>122</v>
      </c>
      <c r="H77" s="13"/>
      <c r="I77" s="13"/>
      <c r="J77" s="20"/>
    </row>
    <row r="78" spans="1:10">
      <c r="A78" s="17"/>
      <c r="B78" s="14"/>
      <c r="C78" s="19"/>
      <c r="D78" s="13" t="s">
        <v>135</v>
      </c>
      <c r="E78" s="13">
        <v>20</v>
      </c>
      <c r="F78" s="13" t="s">
        <v>65</v>
      </c>
      <c r="G78" s="13" t="s">
        <v>122</v>
      </c>
      <c r="H78" s="13"/>
      <c r="I78" s="13"/>
      <c r="J78" s="20"/>
    </row>
    <row r="79" spans="1:10">
      <c r="A79" s="17"/>
      <c r="B79" s="14"/>
      <c r="C79" s="19"/>
      <c r="D79" s="13" t="s">
        <v>136</v>
      </c>
      <c r="E79" s="13">
        <v>20</v>
      </c>
      <c r="F79" s="13" t="s">
        <v>65</v>
      </c>
      <c r="G79" s="13" t="s">
        <v>122</v>
      </c>
      <c r="H79" s="13"/>
      <c r="I79" s="13"/>
      <c r="J79" s="20"/>
    </row>
    <row r="80" spans="1:10">
      <c r="A80" s="13">
        <v>9</v>
      </c>
      <c r="B80" s="14" t="s">
        <v>137</v>
      </c>
      <c r="C80" s="15" t="s">
        <v>138</v>
      </c>
      <c r="D80" s="13" t="s">
        <v>139</v>
      </c>
      <c r="E80" s="13">
        <v>10</v>
      </c>
      <c r="F80" s="13" t="s">
        <v>19</v>
      </c>
      <c r="G80" s="13" t="s">
        <v>140</v>
      </c>
      <c r="H80" s="13" t="s">
        <v>141</v>
      </c>
      <c r="I80" s="13">
        <v>13277174744</v>
      </c>
      <c r="J80" s="16" t="str">
        <f>_xlfn.DISPIMG("ID_506D150D942344B6BD443855B62660BD",1)</f>
        <v>=DISPIMG("ID_506D150D942344B6BD443855B62660BD",1)</v>
      </c>
    </row>
    <row r="81" spans="1:10">
      <c r="A81" s="17"/>
      <c r="B81" s="14"/>
      <c r="C81" s="19"/>
      <c r="D81" s="13" t="s">
        <v>142</v>
      </c>
      <c r="E81" s="13">
        <v>10</v>
      </c>
      <c r="F81" s="13" t="s">
        <v>14</v>
      </c>
      <c r="G81" s="13" t="s">
        <v>70</v>
      </c>
      <c r="H81" s="13"/>
      <c r="I81" s="13"/>
      <c r="J81" s="20"/>
    </row>
    <row r="82" spans="1:10">
      <c r="A82" s="17"/>
      <c r="B82" s="14"/>
      <c r="C82" s="19"/>
      <c r="D82" s="13" t="s">
        <v>143</v>
      </c>
      <c r="E82" s="13">
        <v>10</v>
      </c>
      <c r="F82" s="13" t="s">
        <v>14</v>
      </c>
      <c r="G82" s="13" t="s">
        <v>144</v>
      </c>
      <c r="H82" s="13"/>
      <c r="I82" s="13"/>
      <c r="J82" s="20"/>
    </row>
    <row r="83" spans="1:10">
      <c r="A83" s="17"/>
      <c r="B83" s="14"/>
      <c r="C83" s="19"/>
      <c r="D83" s="13" t="s">
        <v>145</v>
      </c>
      <c r="E83" s="13">
        <v>10</v>
      </c>
      <c r="F83" s="13" t="s">
        <v>14</v>
      </c>
      <c r="G83" s="13" t="s">
        <v>144</v>
      </c>
      <c r="H83" s="13"/>
      <c r="I83" s="13"/>
      <c r="J83" s="20"/>
    </row>
    <row r="84" spans="1:10">
      <c r="A84" s="17"/>
      <c r="B84" s="14"/>
      <c r="C84" s="19"/>
      <c r="D84" s="13" t="s">
        <v>146</v>
      </c>
      <c r="E84" s="13">
        <v>10</v>
      </c>
      <c r="F84" s="13" t="s">
        <v>14</v>
      </c>
      <c r="G84" s="13" t="s">
        <v>144</v>
      </c>
      <c r="H84" s="13"/>
      <c r="I84" s="13"/>
      <c r="J84" s="20"/>
    </row>
    <row r="85" spans="1:10">
      <c r="A85" s="17"/>
      <c r="B85" s="14"/>
      <c r="C85" s="19"/>
      <c r="D85" s="13" t="s">
        <v>147</v>
      </c>
      <c r="E85" s="13">
        <v>10</v>
      </c>
      <c r="F85" s="13" t="s">
        <v>14</v>
      </c>
      <c r="G85" s="13" t="s">
        <v>144</v>
      </c>
      <c r="H85" s="13"/>
      <c r="I85" s="13"/>
      <c r="J85" s="20"/>
    </row>
    <row r="86" spans="1:10">
      <c r="A86" s="17"/>
      <c r="B86" s="14"/>
      <c r="C86" s="19"/>
      <c r="D86" s="13" t="s">
        <v>148</v>
      </c>
      <c r="E86" s="13">
        <v>10</v>
      </c>
      <c r="F86" s="13" t="s">
        <v>14</v>
      </c>
      <c r="G86" s="13" t="s">
        <v>144</v>
      </c>
      <c r="H86" s="13"/>
      <c r="I86" s="13"/>
      <c r="J86" s="20"/>
    </row>
    <row r="87" spans="1:10">
      <c r="A87" s="17"/>
      <c r="B87" s="14"/>
      <c r="C87" s="19"/>
      <c r="D87" s="13" t="s">
        <v>149</v>
      </c>
      <c r="E87" s="13">
        <v>2</v>
      </c>
      <c r="F87" s="13" t="s">
        <v>14</v>
      </c>
      <c r="G87" s="13" t="s">
        <v>150</v>
      </c>
      <c r="H87" s="13"/>
      <c r="I87" s="13"/>
      <c r="J87" s="20"/>
    </row>
    <row r="88" spans="1:10">
      <c r="A88" s="17"/>
      <c r="B88" s="14"/>
      <c r="C88" s="19"/>
      <c r="D88" s="13" t="s">
        <v>151</v>
      </c>
      <c r="E88" s="13">
        <v>10</v>
      </c>
      <c r="F88" s="13" t="s">
        <v>19</v>
      </c>
      <c r="G88" s="13" t="s">
        <v>152</v>
      </c>
      <c r="H88" s="13"/>
      <c r="I88" s="13"/>
      <c r="J88" s="20"/>
    </row>
    <row r="89" spans="1:10">
      <c r="A89" s="17"/>
      <c r="B89" s="14"/>
      <c r="C89" s="19"/>
      <c r="D89" s="13" t="s">
        <v>153</v>
      </c>
      <c r="E89" s="13">
        <v>10</v>
      </c>
      <c r="F89" s="13" t="s">
        <v>14</v>
      </c>
      <c r="G89" s="13" t="s">
        <v>144</v>
      </c>
      <c r="H89" s="13"/>
      <c r="I89" s="13"/>
      <c r="J89" s="20"/>
    </row>
    <row r="90" spans="1:10">
      <c r="A90" s="17"/>
      <c r="B90" s="14"/>
      <c r="C90" s="19"/>
      <c r="D90" s="13" t="s">
        <v>154</v>
      </c>
      <c r="E90" s="13">
        <v>10</v>
      </c>
      <c r="F90" s="13" t="s">
        <v>14</v>
      </c>
      <c r="G90" s="13" t="s">
        <v>144</v>
      </c>
      <c r="H90" s="13"/>
      <c r="I90" s="13"/>
      <c r="J90" s="20"/>
    </row>
    <row r="91" spans="1:10">
      <c r="A91" s="17"/>
      <c r="B91" s="14"/>
      <c r="C91" s="19"/>
      <c r="D91" s="13" t="s">
        <v>155</v>
      </c>
      <c r="E91" s="13">
        <v>3</v>
      </c>
      <c r="F91" s="13" t="s">
        <v>19</v>
      </c>
      <c r="G91" s="13" t="s">
        <v>152</v>
      </c>
      <c r="H91" s="13"/>
      <c r="I91" s="13"/>
      <c r="J91" s="20"/>
    </row>
    <row r="92" spans="1:10">
      <c r="A92" s="17"/>
      <c r="B92" s="14"/>
      <c r="C92" s="19"/>
      <c r="D92" s="13" t="s">
        <v>156</v>
      </c>
      <c r="E92" s="13">
        <v>3</v>
      </c>
      <c r="F92" s="13" t="s">
        <v>19</v>
      </c>
      <c r="G92" s="13" t="s">
        <v>152</v>
      </c>
      <c r="H92" s="13"/>
      <c r="I92" s="13"/>
      <c r="J92" s="20"/>
    </row>
    <row r="93" spans="1:10">
      <c r="A93" s="17"/>
      <c r="B93" s="14"/>
      <c r="C93" s="19"/>
      <c r="D93" s="13" t="s">
        <v>157</v>
      </c>
      <c r="E93" s="13">
        <v>3</v>
      </c>
      <c r="F93" s="13" t="s">
        <v>19</v>
      </c>
      <c r="G93" s="13" t="s">
        <v>152</v>
      </c>
      <c r="H93" s="13"/>
      <c r="I93" s="13"/>
      <c r="J93" s="20"/>
    </row>
    <row r="94" spans="1:10">
      <c r="A94" s="17"/>
      <c r="B94" s="14"/>
      <c r="C94" s="19"/>
      <c r="D94" s="13" t="s">
        <v>158</v>
      </c>
      <c r="E94" s="13">
        <v>3</v>
      </c>
      <c r="F94" s="13" t="s">
        <v>19</v>
      </c>
      <c r="G94" s="13" t="s">
        <v>140</v>
      </c>
      <c r="H94" s="13"/>
      <c r="I94" s="13"/>
      <c r="J94" s="20"/>
    </row>
    <row r="95" spans="1:10">
      <c r="A95" s="17"/>
      <c r="B95" s="14"/>
      <c r="C95" s="19"/>
      <c r="D95" s="13" t="s">
        <v>159</v>
      </c>
      <c r="E95" s="13">
        <v>3</v>
      </c>
      <c r="F95" s="13" t="s">
        <v>19</v>
      </c>
      <c r="G95" s="13" t="s">
        <v>140</v>
      </c>
      <c r="H95" s="13"/>
      <c r="I95" s="13"/>
      <c r="J95" s="20"/>
    </row>
    <row r="96" spans="1:10">
      <c r="A96" s="17"/>
      <c r="B96" s="14"/>
      <c r="C96" s="19"/>
      <c r="D96" s="13" t="s">
        <v>160</v>
      </c>
      <c r="E96" s="13">
        <v>10</v>
      </c>
      <c r="F96" s="13" t="s">
        <v>19</v>
      </c>
      <c r="G96" s="13" t="s">
        <v>140</v>
      </c>
      <c r="H96" s="13"/>
      <c r="I96" s="13"/>
      <c r="J96" s="20"/>
    </row>
    <row r="97" spans="1:10">
      <c r="A97" s="17"/>
      <c r="B97" s="14"/>
      <c r="C97" s="19"/>
      <c r="D97" s="13" t="s">
        <v>161</v>
      </c>
      <c r="E97" s="13">
        <v>5</v>
      </c>
      <c r="F97" s="13" t="s">
        <v>19</v>
      </c>
      <c r="G97" s="13" t="s">
        <v>140</v>
      </c>
      <c r="H97" s="13"/>
      <c r="I97" s="13"/>
      <c r="J97" s="20"/>
    </row>
    <row r="98" spans="1:10">
      <c r="A98" s="17"/>
      <c r="B98" s="14"/>
      <c r="C98" s="19"/>
      <c r="D98" s="13" t="s">
        <v>162</v>
      </c>
      <c r="E98" s="13">
        <v>5</v>
      </c>
      <c r="F98" s="13" t="s">
        <v>19</v>
      </c>
      <c r="G98" s="13" t="s">
        <v>140</v>
      </c>
      <c r="H98" s="13"/>
      <c r="I98" s="13"/>
      <c r="J98" s="20"/>
    </row>
    <row r="99" spans="1:10">
      <c r="A99" s="17"/>
      <c r="B99" s="14"/>
      <c r="C99" s="19"/>
      <c r="D99" s="13" t="s">
        <v>163</v>
      </c>
      <c r="E99" s="13">
        <v>5</v>
      </c>
      <c r="F99" s="13" t="s">
        <v>19</v>
      </c>
      <c r="G99" s="13" t="s">
        <v>140</v>
      </c>
      <c r="H99" s="13"/>
      <c r="I99" s="13"/>
      <c r="J99" s="20"/>
    </row>
    <row r="100" spans="1:10">
      <c r="A100" s="13">
        <v>10</v>
      </c>
      <c r="B100" s="14" t="s">
        <v>164</v>
      </c>
      <c r="C100" s="15" t="s">
        <v>165</v>
      </c>
      <c r="D100" s="13" t="s">
        <v>166</v>
      </c>
      <c r="E100" s="13">
        <v>5</v>
      </c>
      <c r="F100" s="13" t="s">
        <v>19</v>
      </c>
      <c r="G100" s="13" t="s">
        <v>167</v>
      </c>
      <c r="H100" s="13" t="s">
        <v>168</v>
      </c>
      <c r="I100" s="13">
        <v>18685056765</v>
      </c>
      <c r="J100" s="16" t="str">
        <f>_xlfn.DISPIMG("ID_B13F789D00DF43A7AB43CC096BB02CDE",1)</f>
        <v>=DISPIMG("ID_B13F789D00DF43A7AB43CC096BB02CDE",1)</v>
      </c>
    </row>
    <row r="101" spans="1:10">
      <c r="A101" s="17"/>
      <c r="B101" s="14"/>
      <c r="C101" s="19"/>
      <c r="D101" s="13" t="s">
        <v>169</v>
      </c>
      <c r="E101" s="13">
        <v>10</v>
      </c>
      <c r="F101" s="13" t="s">
        <v>19</v>
      </c>
      <c r="G101" s="13" t="s">
        <v>167</v>
      </c>
      <c r="H101" s="13"/>
      <c r="I101" s="13"/>
      <c r="J101" s="20"/>
    </row>
    <row r="102" spans="1:10">
      <c r="A102" s="17"/>
      <c r="B102" s="14"/>
      <c r="C102" s="19"/>
      <c r="D102" s="13" t="s">
        <v>170</v>
      </c>
      <c r="E102" s="13">
        <v>10</v>
      </c>
      <c r="F102" s="13" t="s">
        <v>19</v>
      </c>
      <c r="G102" s="13" t="s">
        <v>167</v>
      </c>
      <c r="H102" s="13"/>
      <c r="I102" s="13"/>
      <c r="J102" s="20"/>
    </row>
    <row r="103" spans="1:10">
      <c r="A103" s="17"/>
      <c r="B103" s="14"/>
      <c r="C103" s="19"/>
      <c r="D103" s="13" t="s">
        <v>171</v>
      </c>
      <c r="E103" s="13">
        <v>5</v>
      </c>
      <c r="F103" s="13" t="s">
        <v>19</v>
      </c>
      <c r="G103" s="13" t="s">
        <v>172</v>
      </c>
      <c r="H103" s="13"/>
      <c r="I103" s="13"/>
      <c r="J103" s="20"/>
    </row>
    <row r="104" spans="1:10">
      <c r="A104" s="17"/>
      <c r="B104" s="14"/>
      <c r="C104" s="19"/>
      <c r="D104" s="13" t="s">
        <v>83</v>
      </c>
      <c r="E104" s="13">
        <v>5</v>
      </c>
      <c r="F104" s="13" t="s">
        <v>19</v>
      </c>
      <c r="G104" s="13" t="s">
        <v>172</v>
      </c>
      <c r="H104" s="13"/>
      <c r="I104" s="13"/>
      <c r="J104" s="20"/>
    </row>
    <row r="105" spans="1:10">
      <c r="A105" s="17"/>
      <c r="B105" s="14"/>
      <c r="C105" s="19"/>
      <c r="D105" s="13" t="s">
        <v>88</v>
      </c>
      <c r="E105" s="13">
        <v>10</v>
      </c>
      <c r="F105" s="13" t="s">
        <v>19</v>
      </c>
      <c r="G105" s="13" t="s">
        <v>172</v>
      </c>
      <c r="H105" s="13"/>
      <c r="I105" s="13"/>
      <c r="J105" s="20"/>
    </row>
    <row r="106" spans="1:10">
      <c r="A106" s="17"/>
      <c r="B106" s="14"/>
      <c r="C106" s="19"/>
      <c r="D106" s="13" t="s">
        <v>89</v>
      </c>
      <c r="E106" s="13">
        <v>10</v>
      </c>
      <c r="F106" s="13" t="s">
        <v>19</v>
      </c>
      <c r="G106" s="13" t="s">
        <v>172</v>
      </c>
      <c r="H106" s="13"/>
      <c r="I106" s="13"/>
      <c r="J106" s="20"/>
    </row>
    <row r="107" spans="1:10">
      <c r="A107" s="17"/>
      <c r="B107" s="14"/>
      <c r="C107" s="19"/>
      <c r="D107" s="13" t="s">
        <v>52</v>
      </c>
      <c r="E107" s="13">
        <v>10</v>
      </c>
      <c r="F107" s="13" t="s">
        <v>14</v>
      </c>
      <c r="G107" s="13" t="s">
        <v>172</v>
      </c>
      <c r="H107" s="13"/>
      <c r="I107" s="13"/>
      <c r="J107" s="20"/>
    </row>
    <row r="108" spans="1:10">
      <c r="A108" s="13">
        <v>11</v>
      </c>
      <c r="B108" s="14" t="s">
        <v>173</v>
      </c>
      <c r="C108" s="15" t="s">
        <v>174</v>
      </c>
      <c r="D108" s="13" t="s">
        <v>175</v>
      </c>
      <c r="E108" s="13">
        <v>1</v>
      </c>
      <c r="F108" s="13" t="s">
        <v>19</v>
      </c>
      <c r="G108" s="13" t="s">
        <v>22</v>
      </c>
      <c r="H108" s="13" t="s">
        <v>176</v>
      </c>
      <c r="I108" s="13">
        <v>16675679835</v>
      </c>
      <c r="J108" s="16" t="str">
        <f>_xlfn.DISPIMG("ID_5126EEBC61E14F5C80C22A323EC8091B",1)</f>
        <v>=DISPIMG("ID_5126EEBC61E14F5C80C22A323EC8091B",1)</v>
      </c>
    </row>
    <row r="109" spans="1:10">
      <c r="A109" s="17"/>
      <c r="B109" s="14"/>
      <c r="C109" s="19"/>
      <c r="D109" s="13" t="s">
        <v>177</v>
      </c>
      <c r="E109" s="13">
        <v>2</v>
      </c>
      <c r="F109" s="13" t="s">
        <v>19</v>
      </c>
      <c r="G109" s="13" t="s">
        <v>22</v>
      </c>
      <c r="H109" s="13"/>
      <c r="I109" s="13"/>
      <c r="J109" s="20"/>
    </row>
    <row r="110" spans="1:10">
      <c r="A110" s="17"/>
      <c r="B110" s="14"/>
      <c r="C110" s="19"/>
      <c r="D110" s="13" t="s">
        <v>178</v>
      </c>
      <c r="E110" s="13">
        <v>6</v>
      </c>
      <c r="F110" s="13" t="s">
        <v>19</v>
      </c>
      <c r="G110" s="13" t="s">
        <v>179</v>
      </c>
      <c r="H110" s="13"/>
      <c r="I110" s="13"/>
      <c r="J110" s="20"/>
    </row>
    <row r="111" spans="1:10">
      <c r="A111" s="17"/>
      <c r="B111" s="14"/>
      <c r="C111" s="19"/>
      <c r="D111" s="13" t="s">
        <v>180</v>
      </c>
      <c r="E111" s="13">
        <v>8</v>
      </c>
      <c r="F111" s="13" t="s">
        <v>19</v>
      </c>
      <c r="G111" s="13" t="s">
        <v>181</v>
      </c>
      <c r="H111" s="13"/>
      <c r="I111" s="13"/>
      <c r="J111" s="20"/>
    </row>
    <row r="112" spans="1:10">
      <c r="A112" s="17"/>
      <c r="B112" s="14"/>
      <c r="C112" s="19"/>
      <c r="D112" s="13" t="s">
        <v>182</v>
      </c>
      <c r="E112" s="13">
        <v>4</v>
      </c>
      <c r="F112" s="13" t="s">
        <v>19</v>
      </c>
      <c r="G112" s="13" t="s">
        <v>183</v>
      </c>
      <c r="H112" s="13"/>
      <c r="I112" s="13"/>
      <c r="J112" s="20"/>
    </row>
    <row r="113" spans="1:10">
      <c r="A113" s="17"/>
      <c r="B113" s="14"/>
      <c r="C113" s="19"/>
      <c r="D113" s="13" t="s">
        <v>40</v>
      </c>
      <c r="E113" s="13">
        <v>1</v>
      </c>
      <c r="F113" s="13" t="s">
        <v>19</v>
      </c>
      <c r="G113" s="13" t="s">
        <v>22</v>
      </c>
      <c r="H113" s="13"/>
      <c r="I113" s="13"/>
      <c r="J113" s="20"/>
    </row>
    <row r="114" spans="1:10">
      <c r="A114" s="17"/>
      <c r="B114" s="14"/>
      <c r="C114" s="19"/>
      <c r="D114" s="13" t="s">
        <v>184</v>
      </c>
      <c r="E114" s="13">
        <v>6</v>
      </c>
      <c r="F114" s="13" t="s">
        <v>19</v>
      </c>
      <c r="G114" s="13" t="s">
        <v>179</v>
      </c>
      <c r="H114" s="13"/>
      <c r="I114" s="13"/>
      <c r="J114" s="20"/>
    </row>
    <row r="115" spans="1:10">
      <c r="A115" s="17"/>
      <c r="B115" s="14"/>
      <c r="C115" s="19"/>
      <c r="D115" s="13" t="s">
        <v>185</v>
      </c>
      <c r="E115" s="13">
        <v>20</v>
      </c>
      <c r="F115" s="13" t="s">
        <v>19</v>
      </c>
      <c r="G115" s="13" t="s">
        <v>179</v>
      </c>
      <c r="H115" s="13"/>
      <c r="I115" s="13"/>
      <c r="J115" s="20"/>
    </row>
    <row r="116" spans="1:10">
      <c r="A116" s="17"/>
      <c r="B116" s="14"/>
      <c r="C116" s="19"/>
      <c r="D116" s="13" t="s">
        <v>186</v>
      </c>
      <c r="E116" s="13">
        <v>6</v>
      </c>
      <c r="F116" s="13" t="s">
        <v>19</v>
      </c>
      <c r="G116" s="13" t="s">
        <v>179</v>
      </c>
      <c r="H116" s="13"/>
      <c r="I116" s="13"/>
      <c r="J116" s="20"/>
    </row>
    <row r="117" spans="1:10">
      <c r="A117" s="17"/>
      <c r="B117" s="14"/>
      <c r="C117" s="19"/>
      <c r="D117" s="13" t="s">
        <v>187</v>
      </c>
      <c r="E117" s="13">
        <v>8</v>
      </c>
      <c r="F117" s="13" t="s">
        <v>19</v>
      </c>
      <c r="G117" s="13" t="s">
        <v>188</v>
      </c>
      <c r="H117" s="13"/>
      <c r="I117" s="13"/>
      <c r="J117" s="20"/>
    </row>
    <row r="118" spans="1:10">
      <c r="A118" s="17"/>
      <c r="B118" s="14"/>
      <c r="C118" s="19"/>
      <c r="D118" s="13" t="s">
        <v>189</v>
      </c>
      <c r="E118" s="13">
        <v>8</v>
      </c>
      <c r="F118" s="13" t="s">
        <v>19</v>
      </c>
      <c r="G118" s="13" t="s">
        <v>188</v>
      </c>
      <c r="H118" s="13"/>
      <c r="I118" s="13"/>
      <c r="J118" s="20"/>
    </row>
    <row r="119" ht="30" customHeight="1" spans="1:10">
      <c r="A119" s="13">
        <v>12</v>
      </c>
      <c r="B119" s="14" t="s">
        <v>190</v>
      </c>
      <c r="C119" s="15" t="s">
        <v>191</v>
      </c>
      <c r="D119" s="13" t="s">
        <v>192</v>
      </c>
      <c r="E119" s="13">
        <v>3</v>
      </c>
      <c r="F119" s="13" t="s">
        <v>19</v>
      </c>
      <c r="G119" s="13" t="s">
        <v>167</v>
      </c>
      <c r="H119" s="13" t="s">
        <v>193</v>
      </c>
      <c r="I119" s="13">
        <v>13066884071</v>
      </c>
      <c r="J119" s="16" t="str">
        <f>_xlfn.DISPIMG("ID_F1DB278065F148F999C8692001877C94",1)</f>
        <v>=DISPIMG("ID_F1DB278065F148F999C8692001877C94",1)</v>
      </c>
    </row>
    <row r="120" ht="30" customHeight="1" spans="1:10">
      <c r="A120" s="17"/>
      <c r="B120" s="14"/>
      <c r="C120" s="19"/>
      <c r="D120" s="13" t="s">
        <v>194</v>
      </c>
      <c r="E120" s="13">
        <v>3</v>
      </c>
      <c r="F120" s="13" t="s">
        <v>19</v>
      </c>
      <c r="G120" s="13" t="s">
        <v>195</v>
      </c>
      <c r="H120" s="13"/>
      <c r="I120" s="13"/>
      <c r="J120" s="20"/>
    </row>
    <row r="121" ht="30" customHeight="1" spans="1:10">
      <c r="A121" s="17"/>
      <c r="B121" s="14"/>
      <c r="C121" s="19"/>
      <c r="D121" s="13" t="s">
        <v>196</v>
      </c>
      <c r="E121" s="13">
        <v>2</v>
      </c>
      <c r="F121" s="13" t="s">
        <v>19</v>
      </c>
      <c r="G121" s="13" t="s">
        <v>197</v>
      </c>
      <c r="H121" s="13"/>
      <c r="I121" s="13"/>
      <c r="J121" s="20"/>
    </row>
    <row r="122" ht="30" customHeight="1" spans="1:10">
      <c r="A122" s="17"/>
      <c r="B122" s="14"/>
      <c r="C122" s="19"/>
      <c r="D122" s="13" t="s">
        <v>198</v>
      </c>
      <c r="E122" s="13">
        <v>5</v>
      </c>
      <c r="F122" s="13" t="s">
        <v>19</v>
      </c>
      <c r="G122" s="13" t="s">
        <v>197</v>
      </c>
      <c r="H122" s="13"/>
      <c r="I122" s="13"/>
      <c r="J122" s="20"/>
    </row>
    <row r="123" spans="1:10">
      <c r="A123" s="13">
        <v>13</v>
      </c>
      <c r="B123" s="14" t="s">
        <v>199</v>
      </c>
      <c r="C123" s="15" t="s">
        <v>200</v>
      </c>
      <c r="D123" s="13" t="s">
        <v>201</v>
      </c>
      <c r="E123" s="13">
        <v>5</v>
      </c>
      <c r="F123" s="13" t="s">
        <v>14</v>
      </c>
      <c r="G123" s="13" t="s">
        <v>26</v>
      </c>
      <c r="H123" s="13" t="s">
        <v>202</v>
      </c>
      <c r="I123" s="13">
        <v>13380682908</v>
      </c>
      <c r="J123" s="16" t="str">
        <f>_xlfn.DISPIMG("ID_66F168C3EA2F43C890C3828EFAA25A28",1)</f>
        <v>=DISPIMG("ID_66F168C3EA2F43C890C3828EFAA25A28",1)</v>
      </c>
    </row>
    <row r="124" spans="1:10">
      <c r="A124" s="17"/>
      <c r="B124" s="14"/>
      <c r="C124" s="19"/>
      <c r="D124" s="13" t="s">
        <v>203</v>
      </c>
      <c r="E124" s="13">
        <v>1</v>
      </c>
      <c r="F124" s="13" t="s">
        <v>19</v>
      </c>
      <c r="G124" s="13" t="s">
        <v>204</v>
      </c>
      <c r="H124" s="13"/>
      <c r="I124" s="13"/>
      <c r="J124" s="20"/>
    </row>
    <row r="125" spans="1:10">
      <c r="A125" s="17"/>
      <c r="B125" s="14"/>
      <c r="C125" s="19"/>
      <c r="D125" s="13" t="s">
        <v>40</v>
      </c>
      <c r="E125" s="13">
        <v>2</v>
      </c>
      <c r="F125" s="13" t="s">
        <v>19</v>
      </c>
      <c r="G125" s="13" t="s">
        <v>204</v>
      </c>
      <c r="H125" s="13"/>
      <c r="I125" s="13"/>
      <c r="J125" s="20"/>
    </row>
    <row r="126" spans="1:10">
      <c r="A126" s="17"/>
      <c r="B126" s="14"/>
      <c r="C126" s="19"/>
      <c r="D126" s="13" t="s">
        <v>194</v>
      </c>
      <c r="E126" s="13">
        <v>3</v>
      </c>
      <c r="F126" s="13" t="s">
        <v>19</v>
      </c>
      <c r="G126" s="13" t="s">
        <v>204</v>
      </c>
      <c r="H126" s="13"/>
      <c r="I126" s="13"/>
      <c r="J126" s="20"/>
    </row>
    <row r="127" spans="1:10">
      <c r="A127" s="17"/>
      <c r="B127" s="14"/>
      <c r="C127" s="19"/>
      <c r="D127" s="13" t="s">
        <v>205</v>
      </c>
      <c r="E127" s="13">
        <v>1</v>
      </c>
      <c r="F127" s="13" t="s">
        <v>19</v>
      </c>
      <c r="G127" s="13" t="s">
        <v>204</v>
      </c>
      <c r="H127" s="13"/>
      <c r="I127" s="13"/>
      <c r="J127" s="20"/>
    </row>
    <row r="128" spans="1:10">
      <c r="A128" s="17"/>
      <c r="B128" s="14"/>
      <c r="C128" s="19"/>
      <c r="D128" s="13" t="s">
        <v>48</v>
      </c>
      <c r="E128" s="13">
        <v>2</v>
      </c>
      <c r="F128" s="13" t="s">
        <v>19</v>
      </c>
      <c r="G128" s="13" t="s">
        <v>204</v>
      </c>
      <c r="H128" s="13"/>
      <c r="I128" s="13"/>
      <c r="J128" s="20"/>
    </row>
    <row r="129" spans="1:10">
      <c r="A129" s="17"/>
      <c r="B129" s="14"/>
      <c r="C129" s="19"/>
      <c r="D129" s="13" t="s">
        <v>206</v>
      </c>
      <c r="E129" s="13">
        <v>2</v>
      </c>
      <c r="F129" s="13" t="s">
        <v>19</v>
      </c>
      <c r="G129" s="13" t="s">
        <v>204</v>
      </c>
      <c r="H129" s="13"/>
      <c r="I129" s="13"/>
      <c r="J129" s="20"/>
    </row>
    <row r="130" spans="1:10">
      <c r="A130" s="17"/>
      <c r="B130" s="14"/>
      <c r="C130" s="19"/>
      <c r="D130" s="13" t="s">
        <v>43</v>
      </c>
      <c r="E130" s="13">
        <v>2</v>
      </c>
      <c r="F130" s="13" t="s">
        <v>19</v>
      </c>
      <c r="G130" s="13" t="s">
        <v>204</v>
      </c>
      <c r="H130" s="13"/>
      <c r="I130" s="13"/>
      <c r="J130" s="20"/>
    </row>
    <row r="131" spans="1:10">
      <c r="A131" s="17"/>
      <c r="B131" s="14"/>
      <c r="C131" s="19"/>
      <c r="D131" s="13" t="s">
        <v>162</v>
      </c>
      <c r="E131" s="13">
        <v>3</v>
      </c>
      <c r="F131" s="13" t="s">
        <v>19</v>
      </c>
      <c r="G131" s="13" t="s">
        <v>204</v>
      </c>
      <c r="H131" s="13"/>
      <c r="I131" s="13"/>
      <c r="J131" s="20"/>
    </row>
    <row r="132" spans="1:10">
      <c r="A132" s="17"/>
      <c r="B132" s="14"/>
      <c r="C132" s="19"/>
      <c r="D132" s="13" t="s">
        <v>151</v>
      </c>
      <c r="E132" s="13">
        <v>5</v>
      </c>
      <c r="F132" s="13" t="s">
        <v>19</v>
      </c>
      <c r="G132" s="13" t="s">
        <v>204</v>
      </c>
      <c r="H132" s="13"/>
      <c r="I132" s="13"/>
      <c r="J132" s="20"/>
    </row>
    <row r="133" ht="24" customHeight="1" spans="1:10">
      <c r="A133" s="13">
        <v>14</v>
      </c>
      <c r="B133" s="14" t="s">
        <v>207</v>
      </c>
      <c r="C133" s="15" t="s">
        <v>208</v>
      </c>
      <c r="D133" s="13" t="s">
        <v>209</v>
      </c>
      <c r="E133" s="13">
        <v>2</v>
      </c>
      <c r="F133" s="13" t="s">
        <v>65</v>
      </c>
      <c r="G133" s="13" t="s">
        <v>210</v>
      </c>
      <c r="H133" s="13" t="s">
        <v>211</v>
      </c>
      <c r="I133" s="13">
        <v>13714177431</v>
      </c>
      <c r="J133" s="16" t="str">
        <f>_xlfn.DISPIMG("ID_74E8D7D080DF417BBBAE7472E85A54CE",1)</f>
        <v>=DISPIMG("ID_74E8D7D080DF417BBBAE7472E85A54CE",1)</v>
      </c>
    </row>
    <row r="134" ht="24" customHeight="1" spans="1:10">
      <c r="A134" s="17"/>
      <c r="B134" s="14"/>
      <c r="C134" s="19"/>
      <c r="D134" s="13" t="s">
        <v>212</v>
      </c>
      <c r="E134" s="13">
        <v>5</v>
      </c>
      <c r="F134" s="13" t="s">
        <v>14</v>
      </c>
      <c r="G134" s="13" t="s">
        <v>213</v>
      </c>
      <c r="H134" s="13"/>
      <c r="I134" s="13"/>
      <c r="J134" s="20"/>
    </row>
    <row r="135" ht="24" customHeight="1" spans="1:10">
      <c r="A135" s="17"/>
      <c r="B135" s="14"/>
      <c r="C135" s="19"/>
      <c r="D135" s="13" t="s">
        <v>214</v>
      </c>
      <c r="E135" s="13">
        <v>5</v>
      </c>
      <c r="F135" s="13" t="s">
        <v>14</v>
      </c>
      <c r="G135" s="13" t="s">
        <v>213</v>
      </c>
      <c r="H135" s="13"/>
      <c r="I135" s="13"/>
      <c r="J135" s="20"/>
    </row>
    <row r="136" ht="24" customHeight="1" spans="1:10">
      <c r="A136" s="17"/>
      <c r="B136" s="14"/>
      <c r="C136" s="19"/>
      <c r="D136" s="13" t="s">
        <v>215</v>
      </c>
      <c r="E136" s="13">
        <v>5</v>
      </c>
      <c r="F136" s="13" t="s">
        <v>19</v>
      </c>
      <c r="G136" s="13" t="s">
        <v>216</v>
      </c>
      <c r="H136" s="13"/>
      <c r="I136" s="13"/>
      <c r="J136" s="20"/>
    </row>
    <row r="137" ht="24" customHeight="1" spans="1:10">
      <c r="A137" s="17"/>
      <c r="B137" s="14"/>
      <c r="C137" s="19"/>
      <c r="D137" s="13" t="s">
        <v>217</v>
      </c>
      <c r="E137" s="13">
        <v>5</v>
      </c>
      <c r="F137" s="13" t="s">
        <v>19</v>
      </c>
      <c r="G137" s="13" t="s">
        <v>216</v>
      </c>
      <c r="H137" s="13"/>
      <c r="I137" s="13"/>
      <c r="J137" s="20"/>
    </row>
    <row r="138" ht="24" customHeight="1" spans="1:10">
      <c r="A138" s="13">
        <v>15</v>
      </c>
      <c r="B138" s="14" t="s">
        <v>218</v>
      </c>
      <c r="C138" s="15" t="s">
        <v>219</v>
      </c>
      <c r="D138" s="13" t="s">
        <v>220</v>
      </c>
      <c r="E138" s="13">
        <v>2</v>
      </c>
      <c r="F138" s="13" t="s">
        <v>19</v>
      </c>
      <c r="G138" s="13" t="s">
        <v>41</v>
      </c>
      <c r="H138" s="13" t="s">
        <v>221</v>
      </c>
      <c r="I138" s="13">
        <v>13680703370</v>
      </c>
      <c r="J138" s="16" t="str">
        <f>_xlfn.DISPIMG("ID_D9746AD537864FDD9D80B12D5DFF65D6",1)</f>
        <v>=DISPIMG("ID_D9746AD537864FDD9D80B12D5DFF65D6",1)</v>
      </c>
    </row>
    <row r="139" ht="24" customHeight="1" spans="1:10">
      <c r="A139" s="17"/>
      <c r="B139" s="14"/>
      <c r="C139" s="19"/>
      <c r="D139" s="13" t="s">
        <v>43</v>
      </c>
      <c r="E139" s="13">
        <v>2</v>
      </c>
      <c r="F139" s="13" t="s">
        <v>14</v>
      </c>
      <c r="G139" s="13" t="s">
        <v>222</v>
      </c>
      <c r="H139" s="13"/>
      <c r="I139" s="13"/>
      <c r="J139" s="20"/>
    </row>
    <row r="140" ht="24" customHeight="1" spans="1:10">
      <c r="A140" s="17"/>
      <c r="B140" s="14"/>
      <c r="C140" s="19"/>
      <c r="D140" s="13" t="s">
        <v>48</v>
      </c>
      <c r="E140" s="13">
        <v>5</v>
      </c>
      <c r="F140" s="13" t="s">
        <v>14</v>
      </c>
      <c r="G140" s="13" t="s">
        <v>26</v>
      </c>
      <c r="H140" s="13"/>
      <c r="I140" s="13"/>
      <c r="J140" s="20"/>
    </row>
    <row r="141" ht="24" customHeight="1" spans="1:10">
      <c r="A141" s="13"/>
      <c r="B141" s="14"/>
      <c r="C141" s="19"/>
      <c r="D141" s="13" t="s">
        <v>86</v>
      </c>
      <c r="E141" s="13">
        <v>8</v>
      </c>
      <c r="F141" s="13" t="s">
        <v>14</v>
      </c>
      <c r="G141" s="13" t="s">
        <v>26</v>
      </c>
      <c r="H141" s="13"/>
      <c r="I141" s="13"/>
      <c r="J141" s="22"/>
    </row>
    <row r="142" ht="24" customHeight="1" spans="1:10">
      <c r="A142" s="17"/>
      <c r="B142" s="14"/>
      <c r="C142" s="19"/>
      <c r="D142" s="13" t="s">
        <v>37</v>
      </c>
      <c r="E142" s="13">
        <v>3</v>
      </c>
      <c r="F142" s="13" t="s">
        <v>14</v>
      </c>
      <c r="G142" s="13" t="s">
        <v>223</v>
      </c>
      <c r="H142" s="13"/>
      <c r="I142" s="13"/>
      <c r="J142" s="20"/>
    </row>
    <row r="143" spans="1:10">
      <c r="A143" s="13">
        <v>16</v>
      </c>
      <c r="B143" s="14" t="s">
        <v>224</v>
      </c>
      <c r="C143" s="15" t="s">
        <v>225</v>
      </c>
      <c r="D143" s="13" t="s">
        <v>226</v>
      </c>
      <c r="E143" s="13">
        <v>2</v>
      </c>
      <c r="F143" s="13" t="s">
        <v>65</v>
      </c>
      <c r="G143" s="13" t="s">
        <v>227</v>
      </c>
      <c r="H143" s="13" t="s">
        <v>228</v>
      </c>
      <c r="I143" s="13">
        <v>15119076753</v>
      </c>
      <c r="J143" s="16" t="str">
        <f>_xlfn.DISPIMG("ID_0A561AF1E4D844C495A2D178A6059BF4",1)</f>
        <v>=DISPIMG("ID_0A561AF1E4D844C495A2D178A6059BF4",1)</v>
      </c>
    </row>
    <row r="144" spans="1:10">
      <c r="A144" s="17"/>
      <c r="B144" s="14"/>
      <c r="C144" s="19"/>
      <c r="D144" s="13" t="s">
        <v>162</v>
      </c>
      <c r="E144" s="13">
        <v>2</v>
      </c>
      <c r="F144" s="13" t="s">
        <v>19</v>
      </c>
      <c r="G144" s="13" t="s">
        <v>229</v>
      </c>
      <c r="H144" s="13"/>
      <c r="I144" s="13"/>
      <c r="J144" s="20"/>
    </row>
    <row r="145" spans="1:10">
      <c r="A145" s="17"/>
      <c r="B145" s="14"/>
      <c r="C145" s="19"/>
      <c r="D145" s="13" t="s">
        <v>230</v>
      </c>
      <c r="E145" s="13">
        <v>8</v>
      </c>
      <c r="F145" s="13" t="s">
        <v>19</v>
      </c>
      <c r="G145" s="13" t="s">
        <v>229</v>
      </c>
      <c r="H145" s="13"/>
      <c r="I145" s="13"/>
      <c r="J145" s="20"/>
    </row>
    <row r="146" spans="1:10">
      <c r="A146" s="13"/>
      <c r="B146" s="14"/>
      <c r="C146" s="19"/>
      <c r="D146" s="13" t="s">
        <v>88</v>
      </c>
      <c r="E146" s="13">
        <v>12</v>
      </c>
      <c r="F146" s="13" t="s">
        <v>19</v>
      </c>
      <c r="G146" s="13" t="s">
        <v>229</v>
      </c>
      <c r="H146" s="13"/>
      <c r="I146" s="13"/>
      <c r="J146" s="22"/>
    </row>
    <row r="147" spans="1:10">
      <c r="A147" s="17"/>
      <c r="B147" s="14"/>
      <c r="C147" s="19"/>
      <c r="D147" s="13" t="s">
        <v>231</v>
      </c>
      <c r="E147" s="13">
        <v>5</v>
      </c>
      <c r="F147" s="13" t="s">
        <v>19</v>
      </c>
      <c r="G147" s="13" t="s">
        <v>229</v>
      </c>
      <c r="H147" s="13"/>
      <c r="I147" s="13"/>
      <c r="J147" s="20"/>
    </row>
    <row r="148" spans="1:10">
      <c r="A148" s="17"/>
      <c r="B148" s="14"/>
      <c r="C148" s="19"/>
      <c r="D148" s="13" t="s">
        <v>48</v>
      </c>
      <c r="E148" s="13">
        <v>11</v>
      </c>
      <c r="F148" s="13" t="s">
        <v>19</v>
      </c>
      <c r="G148" s="13" t="s">
        <v>229</v>
      </c>
      <c r="H148" s="13"/>
      <c r="I148" s="13"/>
      <c r="J148" s="20"/>
    </row>
    <row r="149" spans="1:10">
      <c r="A149" s="17"/>
      <c r="B149" s="14"/>
      <c r="C149" s="19"/>
      <c r="D149" s="13" t="s">
        <v>232</v>
      </c>
      <c r="E149" s="13">
        <v>2</v>
      </c>
      <c r="F149" s="13" t="s">
        <v>14</v>
      </c>
      <c r="G149" s="13" t="s">
        <v>24</v>
      </c>
      <c r="H149" s="13"/>
      <c r="I149" s="13"/>
      <c r="J149" s="20"/>
    </row>
    <row r="150" spans="1:10">
      <c r="A150" s="17"/>
      <c r="B150" s="14"/>
      <c r="C150" s="19"/>
      <c r="D150" s="13" t="s">
        <v>233</v>
      </c>
      <c r="E150" s="13">
        <v>8</v>
      </c>
      <c r="F150" s="13" t="s">
        <v>14</v>
      </c>
      <c r="G150" s="13" t="s">
        <v>24</v>
      </c>
      <c r="H150" s="13"/>
      <c r="I150" s="13"/>
      <c r="J150" s="20"/>
    </row>
    <row r="151" spans="1:10">
      <c r="A151" s="17"/>
      <c r="B151" s="14"/>
      <c r="C151" s="19"/>
      <c r="D151" s="13" t="s">
        <v>234</v>
      </c>
      <c r="E151" s="13">
        <v>3</v>
      </c>
      <c r="F151" s="13" t="s">
        <v>14</v>
      </c>
      <c r="G151" s="13" t="s">
        <v>24</v>
      </c>
      <c r="H151" s="13"/>
      <c r="I151" s="13"/>
      <c r="J151" s="20"/>
    </row>
    <row r="152" spans="1:10">
      <c r="A152" s="17"/>
      <c r="B152" s="14"/>
      <c r="C152" s="19"/>
      <c r="D152" s="13" t="s">
        <v>235</v>
      </c>
      <c r="E152" s="13">
        <v>5</v>
      </c>
      <c r="F152" s="13" t="s">
        <v>14</v>
      </c>
      <c r="G152" s="13" t="s">
        <v>24</v>
      </c>
      <c r="H152" s="13"/>
      <c r="I152" s="13"/>
      <c r="J152" s="20"/>
    </row>
    <row r="153" spans="1:10">
      <c r="A153" s="13">
        <v>17</v>
      </c>
      <c r="B153" s="14" t="s">
        <v>236</v>
      </c>
      <c r="C153" s="15" t="s">
        <v>237</v>
      </c>
      <c r="D153" s="13" t="s">
        <v>238</v>
      </c>
      <c r="E153" s="13">
        <v>5</v>
      </c>
      <c r="F153" s="13" t="s">
        <v>14</v>
      </c>
      <c r="G153" s="13" t="s">
        <v>26</v>
      </c>
      <c r="H153" s="13" t="s">
        <v>239</v>
      </c>
      <c r="I153" s="13">
        <v>18675255470</v>
      </c>
      <c r="J153" s="16" t="str">
        <f>_xlfn.DISPIMG("ID_DFA803F842614D96938B745FE064C617",1)</f>
        <v>=DISPIMG("ID_DFA803F842614D96938B745FE064C617",1)</v>
      </c>
    </row>
    <row r="154" spans="1:10">
      <c r="A154" s="17"/>
      <c r="B154" s="14"/>
      <c r="C154" s="19"/>
      <c r="D154" s="13" t="s">
        <v>178</v>
      </c>
      <c r="E154" s="13">
        <v>5</v>
      </c>
      <c r="F154" s="13" t="s">
        <v>19</v>
      </c>
      <c r="G154" s="13" t="s">
        <v>41</v>
      </c>
      <c r="H154" s="13"/>
      <c r="I154" s="13"/>
      <c r="J154" s="20"/>
    </row>
    <row r="155" spans="1:10">
      <c r="A155" s="17"/>
      <c r="B155" s="14"/>
      <c r="C155" s="19"/>
      <c r="D155" s="13" t="s">
        <v>240</v>
      </c>
      <c r="E155" s="13">
        <v>5</v>
      </c>
      <c r="F155" s="13" t="s">
        <v>19</v>
      </c>
      <c r="G155" s="13" t="s">
        <v>241</v>
      </c>
      <c r="H155" s="13"/>
      <c r="I155" s="13"/>
      <c r="J155" s="20"/>
    </row>
    <row r="156" spans="1:10">
      <c r="A156" s="13"/>
      <c r="B156" s="14"/>
      <c r="C156" s="19"/>
      <c r="D156" s="13" t="s">
        <v>242</v>
      </c>
      <c r="E156" s="13">
        <v>5</v>
      </c>
      <c r="F156" s="13" t="s">
        <v>19</v>
      </c>
      <c r="G156" s="13" t="s">
        <v>241</v>
      </c>
      <c r="H156" s="13"/>
      <c r="I156" s="13"/>
      <c r="J156" s="22"/>
    </row>
    <row r="157" spans="1:10">
      <c r="A157" s="17"/>
      <c r="B157" s="14"/>
      <c r="C157" s="19"/>
      <c r="D157" s="13" t="s">
        <v>243</v>
      </c>
      <c r="E157" s="13">
        <v>5</v>
      </c>
      <c r="F157" s="13" t="s">
        <v>19</v>
      </c>
      <c r="G157" s="13" t="s">
        <v>244</v>
      </c>
      <c r="H157" s="13"/>
      <c r="I157" s="13"/>
      <c r="J157" s="20"/>
    </row>
    <row r="158" spans="1:10">
      <c r="A158" s="13">
        <v>18</v>
      </c>
      <c r="B158" s="21" t="s">
        <v>245</v>
      </c>
      <c r="C158" s="15" t="s">
        <v>246</v>
      </c>
      <c r="D158" s="13" t="s">
        <v>247</v>
      </c>
      <c r="E158" s="13">
        <v>30</v>
      </c>
      <c r="F158" s="13" t="s">
        <v>19</v>
      </c>
      <c r="G158" s="13" t="s">
        <v>248</v>
      </c>
      <c r="H158" s="13" t="s">
        <v>249</v>
      </c>
      <c r="I158" s="13">
        <v>13535462286</v>
      </c>
      <c r="J158" s="16" t="str">
        <f>_xlfn.DISPIMG("ID_E65ACBBB9A1C4CC3966EA2B25ECF8A39",1)</f>
        <v>=DISPIMG("ID_E65ACBBB9A1C4CC3966EA2B25ECF8A39",1)</v>
      </c>
    </row>
    <row r="159" spans="1:10">
      <c r="A159" s="17"/>
      <c r="B159" s="14"/>
      <c r="C159" s="19"/>
      <c r="D159" s="13" t="s">
        <v>250</v>
      </c>
      <c r="E159" s="13">
        <v>20</v>
      </c>
      <c r="F159" s="13" t="s">
        <v>19</v>
      </c>
      <c r="G159" s="13" t="s">
        <v>248</v>
      </c>
      <c r="H159" s="13"/>
      <c r="I159" s="13"/>
      <c r="J159" s="20"/>
    </row>
    <row r="160" spans="1:10">
      <c r="A160" s="17"/>
      <c r="B160" s="14"/>
      <c r="C160" s="19"/>
      <c r="D160" s="13" t="s">
        <v>251</v>
      </c>
      <c r="E160" s="13">
        <v>30</v>
      </c>
      <c r="F160" s="13" t="s">
        <v>19</v>
      </c>
      <c r="G160" s="13" t="s">
        <v>248</v>
      </c>
      <c r="H160" s="13"/>
      <c r="I160" s="13"/>
      <c r="J160" s="20"/>
    </row>
    <row r="161" spans="1:10">
      <c r="A161" s="13"/>
      <c r="B161" s="14"/>
      <c r="C161" s="19"/>
      <c r="D161" s="13" t="s">
        <v>252</v>
      </c>
      <c r="E161" s="13">
        <v>30</v>
      </c>
      <c r="F161" s="13" t="s">
        <v>19</v>
      </c>
      <c r="G161" s="13" t="s">
        <v>248</v>
      </c>
      <c r="H161" s="13"/>
      <c r="I161" s="13"/>
      <c r="J161" s="22"/>
    </row>
    <row r="162" spans="1:10">
      <c r="A162" s="17"/>
      <c r="B162" s="14"/>
      <c r="C162" s="19"/>
      <c r="D162" s="13" t="s">
        <v>253</v>
      </c>
      <c r="E162" s="13">
        <v>60</v>
      </c>
      <c r="F162" s="13" t="s">
        <v>19</v>
      </c>
      <c r="G162" s="13" t="s">
        <v>20</v>
      </c>
      <c r="H162" s="13"/>
      <c r="I162" s="13"/>
      <c r="J162" s="20"/>
    </row>
    <row r="163" spans="1:10">
      <c r="A163" s="17"/>
      <c r="B163" s="14"/>
      <c r="C163" s="19"/>
      <c r="D163" s="13" t="s">
        <v>254</v>
      </c>
      <c r="E163" s="13">
        <v>180</v>
      </c>
      <c r="F163" s="13" t="s">
        <v>19</v>
      </c>
      <c r="G163" s="13" t="s">
        <v>20</v>
      </c>
      <c r="H163" s="13"/>
      <c r="I163" s="13"/>
      <c r="J163" s="20"/>
    </row>
    <row r="164" spans="1:10">
      <c r="A164" s="17"/>
      <c r="B164" s="14"/>
      <c r="C164" s="19"/>
      <c r="D164" s="13" t="s">
        <v>255</v>
      </c>
      <c r="E164" s="13">
        <v>2</v>
      </c>
      <c r="F164" s="13" t="s">
        <v>19</v>
      </c>
      <c r="G164" s="13" t="s">
        <v>20</v>
      </c>
      <c r="H164" s="13"/>
      <c r="I164" s="13"/>
      <c r="J164" s="20"/>
    </row>
    <row r="165" spans="1:10">
      <c r="A165" s="17"/>
      <c r="B165" s="14"/>
      <c r="C165" s="19"/>
      <c r="D165" s="13" t="s">
        <v>256</v>
      </c>
      <c r="E165" s="13">
        <v>1</v>
      </c>
      <c r="F165" s="13" t="s">
        <v>19</v>
      </c>
      <c r="G165" s="13" t="s">
        <v>20</v>
      </c>
      <c r="H165" s="13"/>
      <c r="I165" s="13"/>
      <c r="J165" s="20"/>
    </row>
    <row r="166" spans="1:10">
      <c r="A166" s="17"/>
      <c r="B166" s="14"/>
      <c r="C166" s="19"/>
      <c r="D166" s="13" t="s">
        <v>257</v>
      </c>
      <c r="E166" s="13">
        <v>1</v>
      </c>
      <c r="F166" s="13" t="s">
        <v>19</v>
      </c>
      <c r="G166" s="13" t="s">
        <v>20</v>
      </c>
      <c r="H166" s="13"/>
      <c r="I166" s="13"/>
      <c r="J166" s="20"/>
    </row>
    <row r="167" spans="1:10">
      <c r="A167" s="17"/>
      <c r="B167" s="14"/>
      <c r="C167" s="19"/>
      <c r="D167" s="13" t="s">
        <v>258</v>
      </c>
      <c r="E167" s="13">
        <v>1</v>
      </c>
      <c r="F167" s="13" t="s">
        <v>19</v>
      </c>
      <c r="G167" s="13" t="s">
        <v>20</v>
      </c>
      <c r="H167" s="13"/>
      <c r="I167" s="13"/>
      <c r="J167" s="20"/>
    </row>
    <row r="168" ht="23" customHeight="1" spans="1:10">
      <c r="A168" s="13">
        <v>19</v>
      </c>
      <c r="B168" s="21" t="s">
        <v>259</v>
      </c>
      <c r="C168" s="15" t="s">
        <v>260</v>
      </c>
      <c r="D168" s="13" t="s">
        <v>261</v>
      </c>
      <c r="E168" s="13">
        <v>10</v>
      </c>
      <c r="F168" s="13" t="s">
        <v>19</v>
      </c>
      <c r="G168" s="13" t="s">
        <v>41</v>
      </c>
      <c r="H168" s="13" t="s">
        <v>262</v>
      </c>
      <c r="I168" s="13">
        <v>13766160196</v>
      </c>
      <c r="J168" s="16" t="str">
        <f>_xlfn.DISPIMG("ID_84EEC3B0C7F0478D97FA9A5DABA08C9D",1)</f>
        <v>=DISPIMG("ID_84EEC3B0C7F0478D97FA9A5DABA08C9D",1)</v>
      </c>
    </row>
    <row r="169" ht="23" customHeight="1" spans="1:10">
      <c r="A169" s="17"/>
      <c r="B169" s="14"/>
      <c r="C169" s="19"/>
      <c r="D169" s="13" t="s">
        <v>87</v>
      </c>
      <c r="E169" s="13">
        <v>3</v>
      </c>
      <c r="F169" s="13" t="s">
        <v>19</v>
      </c>
      <c r="G169" s="13" t="s">
        <v>263</v>
      </c>
      <c r="H169" s="13"/>
      <c r="I169" s="13"/>
      <c r="J169" s="20"/>
    </row>
    <row r="170" ht="23" customHeight="1" spans="1:10">
      <c r="A170" s="17"/>
      <c r="B170" s="14"/>
      <c r="C170" s="19"/>
      <c r="D170" s="13" t="s">
        <v>32</v>
      </c>
      <c r="E170" s="13">
        <v>5</v>
      </c>
      <c r="F170" s="13" t="s">
        <v>19</v>
      </c>
      <c r="G170" s="13" t="s">
        <v>41</v>
      </c>
      <c r="H170" s="13"/>
      <c r="I170" s="13"/>
      <c r="J170" s="20"/>
    </row>
    <row r="171" ht="23" customHeight="1" spans="1:10">
      <c r="A171" s="13"/>
      <c r="B171" s="14"/>
      <c r="C171" s="19"/>
      <c r="D171" s="13" t="s">
        <v>264</v>
      </c>
      <c r="E171" s="13">
        <v>5</v>
      </c>
      <c r="F171" s="13" t="s">
        <v>19</v>
      </c>
      <c r="G171" s="13" t="s">
        <v>41</v>
      </c>
      <c r="H171" s="13"/>
      <c r="I171" s="13"/>
      <c r="J171" s="22"/>
    </row>
    <row r="172" ht="23" customHeight="1" spans="1:10">
      <c r="A172" s="17"/>
      <c r="B172" s="14"/>
      <c r="C172" s="19"/>
      <c r="D172" s="13" t="s">
        <v>194</v>
      </c>
      <c r="E172" s="13">
        <v>3</v>
      </c>
      <c r="F172" s="13" t="s">
        <v>19</v>
      </c>
      <c r="G172" s="13" t="s">
        <v>41</v>
      </c>
      <c r="H172" s="13"/>
      <c r="I172" s="13"/>
      <c r="J172" s="20"/>
    </row>
    <row r="173" ht="20" customHeight="1" spans="1:10">
      <c r="A173" s="13">
        <v>20</v>
      </c>
      <c r="B173" s="21" t="s">
        <v>265</v>
      </c>
      <c r="C173" s="15" t="s">
        <v>266</v>
      </c>
      <c r="D173" s="13" t="s">
        <v>267</v>
      </c>
      <c r="E173" s="13">
        <v>10</v>
      </c>
      <c r="F173" s="13" t="s">
        <v>65</v>
      </c>
      <c r="G173" s="13" t="s">
        <v>84</v>
      </c>
      <c r="H173" s="13" t="s">
        <v>268</v>
      </c>
      <c r="I173" s="13">
        <v>13104482862</v>
      </c>
      <c r="J173" s="16" t="str">
        <f>_xlfn.DISPIMG("ID_9093C4054A524CE28A115D2F0F40D660",1)</f>
        <v>=DISPIMG("ID_9093C4054A524CE28A115D2F0F40D660",1)</v>
      </c>
    </row>
    <row r="174" ht="20" customHeight="1" spans="1:10">
      <c r="A174" s="17"/>
      <c r="B174" s="14"/>
      <c r="C174" s="19"/>
      <c r="D174" s="13" t="s">
        <v>269</v>
      </c>
      <c r="E174" s="13">
        <v>50</v>
      </c>
      <c r="F174" s="13" t="s">
        <v>14</v>
      </c>
      <c r="G174" s="13" t="s">
        <v>270</v>
      </c>
      <c r="H174" s="13"/>
      <c r="I174" s="13"/>
      <c r="J174" s="20"/>
    </row>
    <row r="175" ht="20" customHeight="1" spans="1:10">
      <c r="A175" s="17"/>
      <c r="B175" s="14"/>
      <c r="C175" s="19"/>
      <c r="D175" s="13" t="s">
        <v>271</v>
      </c>
      <c r="E175" s="13">
        <v>30</v>
      </c>
      <c r="F175" s="13" t="s">
        <v>19</v>
      </c>
      <c r="G175" s="13" t="s">
        <v>204</v>
      </c>
      <c r="H175" s="13"/>
      <c r="I175" s="13"/>
      <c r="J175" s="20"/>
    </row>
    <row r="176" ht="20" customHeight="1" spans="1:10">
      <c r="A176" s="13"/>
      <c r="B176" s="14"/>
      <c r="C176" s="19"/>
      <c r="D176" s="13" t="s">
        <v>272</v>
      </c>
      <c r="E176" s="13">
        <v>30</v>
      </c>
      <c r="F176" s="13" t="s">
        <v>19</v>
      </c>
      <c r="G176" s="13" t="s">
        <v>41</v>
      </c>
      <c r="H176" s="13"/>
      <c r="I176" s="13"/>
      <c r="J176" s="22"/>
    </row>
    <row r="177" ht="20" customHeight="1" spans="1:10">
      <c r="A177" s="17"/>
      <c r="B177" s="14"/>
      <c r="C177" s="19"/>
      <c r="D177" s="13" t="s">
        <v>273</v>
      </c>
      <c r="E177" s="13">
        <v>50</v>
      </c>
      <c r="F177" s="13" t="s">
        <v>19</v>
      </c>
      <c r="G177" s="13" t="s">
        <v>204</v>
      </c>
      <c r="H177" s="13"/>
      <c r="I177" s="13"/>
      <c r="J177" s="20"/>
    </row>
    <row r="178" spans="1:10">
      <c r="A178" s="13">
        <v>21</v>
      </c>
      <c r="B178" s="14" t="s">
        <v>274</v>
      </c>
      <c r="C178" s="15" t="s">
        <v>275</v>
      </c>
      <c r="D178" s="13" t="s">
        <v>231</v>
      </c>
      <c r="E178" s="13">
        <v>10</v>
      </c>
      <c r="F178" s="13" t="s">
        <v>19</v>
      </c>
      <c r="G178" s="13" t="s">
        <v>22</v>
      </c>
      <c r="H178" s="13" t="s">
        <v>276</v>
      </c>
      <c r="I178" s="13">
        <v>18819820026</v>
      </c>
      <c r="J178" s="16" t="str">
        <f>_xlfn.DISPIMG("ID_E5F7F945D1FB489A9793A6CFC18CBD0F",1)</f>
        <v>=DISPIMG("ID_E5F7F945D1FB489A9793A6CFC18CBD0F",1)</v>
      </c>
    </row>
    <row r="179" spans="1:10">
      <c r="A179" s="17"/>
      <c r="B179" s="14"/>
      <c r="C179" s="19"/>
      <c r="D179" s="13" t="s">
        <v>277</v>
      </c>
      <c r="E179" s="13">
        <v>20</v>
      </c>
      <c r="F179" s="13" t="s">
        <v>19</v>
      </c>
      <c r="G179" s="13" t="s">
        <v>22</v>
      </c>
      <c r="H179" s="13"/>
      <c r="I179" s="13"/>
      <c r="J179" s="20"/>
    </row>
    <row r="180" spans="1:10">
      <c r="A180" s="17"/>
      <c r="B180" s="14"/>
      <c r="C180" s="19"/>
      <c r="D180" s="13" t="s">
        <v>86</v>
      </c>
      <c r="E180" s="13">
        <v>10</v>
      </c>
      <c r="F180" s="13" t="s">
        <v>19</v>
      </c>
      <c r="G180" s="13" t="s">
        <v>22</v>
      </c>
      <c r="H180" s="13"/>
      <c r="I180" s="13"/>
      <c r="J180" s="20"/>
    </row>
    <row r="181" spans="1:10">
      <c r="A181" s="17"/>
      <c r="B181" s="14"/>
      <c r="C181" s="19"/>
      <c r="D181" s="13" t="s">
        <v>278</v>
      </c>
      <c r="E181" s="13">
        <v>5</v>
      </c>
      <c r="F181" s="13" t="s">
        <v>19</v>
      </c>
      <c r="G181" s="13" t="s">
        <v>97</v>
      </c>
      <c r="H181" s="13"/>
      <c r="I181" s="13"/>
      <c r="J181" s="20"/>
    </row>
    <row r="182" spans="1:10">
      <c r="A182" s="13"/>
      <c r="B182" s="14"/>
      <c r="C182" s="19"/>
      <c r="D182" s="13" t="s">
        <v>279</v>
      </c>
      <c r="E182" s="13">
        <v>4</v>
      </c>
      <c r="F182" s="13" t="s">
        <v>19</v>
      </c>
      <c r="G182" s="13" t="s">
        <v>222</v>
      </c>
      <c r="H182" s="13"/>
      <c r="I182" s="13"/>
      <c r="J182" s="22"/>
    </row>
    <row r="183" spans="1:10">
      <c r="A183" s="17"/>
      <c r="B183" s="14"/>
      <c r="C183" s="19"/>
      <c r="D183" s="13" t="s">
        <v>280</v>
      </c>
      <c r="E183" s="13">
        <v>20</v>
      </c>
      <c r="F183" s="13" t="s">
        <v>19</v>
      </c>
      <c r="G183" s="13" t="s">
        <v>97</v>
      </c>
      <c r="H183" s="13"/>
      <c r="I183" s="13"/>
      <c r="J183" s="20"/>
    </row>
    <row r="184" ht="22" customHeight="1" spans="1:10">
      <c r="A184" s="13">
        <v>22</v>
      </c>
      <c r="B184" s="14" t="s">
        <v>281</v>
      </c>
      <c r="C184" s="15" t="s">
        <v>282</v>
      </c>
      <c r="D184" s="13" t="s">
        <v>283</v>
      </c>
      <c r="E184" s="13">
        <v>1</v>
      </c>
      <c r="F184" s="13" t="s">
        <v>19</v>
      </c>
      <c r="G184" s="13" t="s">
        <v>26</v>
      </c>
      <c r="H184" s="13" t="s">
        <v>284</v>
      </c>
      <c r="I184" s="13">
        <v>15118922630</v>
      </c>
      <c r="J184" s="16" t="str">
        <f>_xlfn.DISPIMG("ID_555A84324CD94E84BD684084BA29DF66",1)</f>
        <v>=DISPIMG("ID_555A84324CD94E84BD684084BA29DF66",1)</v>
      </c>
    </row>
    <row r="185" ht="22" customHeight="1" spans="1:10">
      <c r="A185" s="17"/>
      <c r="B185" s="14"/>
      <c r="C185" s="19"/>
      <c r="D185" s="13" t="s">
        <v>285</v>
      </c>
      <c r="E185" s="13">
        <v>5</v>
      </c>
      <c r="F185" s="13" t="s">
        <v>19</v>
      </c>
      <c r="G185" s="13" t="s">
        <v>286</v>
      </c>
      <c r="H185" s="13"/>
      <c r="I185" s="13"/>
      <c r="J185" s="20"/>
    </row>
    <row r="186" ht="22" customHeight="1" spans="1:10">
      <c r="A186" s="17"/>
      <c r="B186" s="14"/>
      <c r="C186" s="19"/>
      <c r="D186" s="13" t="s">
        <v>287</v>
      </c>
      <c r="E186" s="13">
        <v>5</v>
      </c>
      <c r="F186" s="13" t="s">
        <v>19</v>
      </c>
      <c r="G186" s="13" t="s">
        <v>288</v>
      </c>
      <c r="H186" s="13"/>
      <c r="I186" s="13"/>
      <c r="J186" s="20"/>
    </row>
    <row r="187" ht="22" customHeight="1" spans="1:10">
      <c r="A187" s="13"/>
      <c r="B187" s="14"/>
      <c r="C187" s="19"/>
      <c r="D187" s="13" t="s">
        <v>37</v>
      </c>
      <c r="E187" s="13">
        <v>5</v>
      </c>
      <c r="F187" s="13" t="s">
        <v>19</v>
      </c>
      <c r="G187" s="13" t="s">
        <v>289</v>
      </c>
      <c r="H187" s="13"/>
      <c r="I187" s="13"/>
      <c r="J187" s="22"/>
    </row>
    <row r="188" spans="1:10">
      <c r="A188" s="13">
        <v>23</v>
      </c>
      <c r="B188" s="14" t="s">
        <v>290</v>
      </c>
      <c r="C188" s="15" t="s">
        <v>291</v>
      </c>
      <c r="D188" s="13" t="s">
        <v>292</v>
      </c>
      <c r="E188" s="13">
        <v>10</v>
      </c>
      <c r="F188" s="13" t="s">
        <v>19</v>
      </c>
      <c r="G188" s="13" t="s">
        <v>293</v>
      </c>
      <c r="H188" s="13" t="s">
        <v>294</v>
      </c>
      <c r="I188" s="13">
        <v>13866307057</v>
      </c>
      <c r="J188" s="16" t="str">
        <f>_xlfn.DISPIMG("ID_113AC00FD21F49A383497B57623596D7",1)</f>
        <v>=DISPIMG("ID_113AC00FD21F49A383497B57623596D7",1)</v>
      </c>
    </row>
    <row r="189" spans="1:10">
      <c r="A189" s="17"/>
      <c r="B189" s="14"/>
      <c r="C189" s="19"/>
      <c r="D189" s="13" t="s">
        <v>295</v>
      </c>
      <c r="E189" s="13">
        <v>5</v>
      </c>
      <c r="F189" s="13" t="s">
        <v>14</v>
      </c>
      <c r="G189" s="13" t="s">
        <v>296</v>
      </c>
      <c r="H189" s="13"/>
      <c r="I189" s="13"/>
      <c r="J189" s="20"/>
    </row>
    <row r="190" spans="1:10">
      <c r="A190" s="17"/>
      <c r="B190" s="14"/>
      <c r="C190" s="19"/>
      <c r="D190" s="13" t="s">
        <v>297</v>
      </c>
      <c r="E190" s="13">
        <v>5</v>
      </c>
      <c r="F190" s="13" t="s">
        <v>14</v>
      </c>
      <c r="G190" s="13" t="s">
        <v>296</v>
      </c>
      <c r="H190" s="13"/>
      <c r="I190" s="13"/>
      <c r="J190" s="20"/>
    </row>
    <row r="191" spans="1:10">
      <c r="A191" s="13"/>
      <c r="B191" s="14"/>
      <c r="C191" s="19"/>
      <c r="D191" s="13" t="s">
        <v>298</v>
      </c>
      <c r="E191" s="13">
        <v>5</v>
      </c>
      <c r="F191" s="13" t="s">
        <v>14</v>
      </c>
      <c r="G191" s="13" t="s">
        <v>296</v>
      </c>
      <c r="H191" s="13"/>
      <c r="I191" s="13"/>
      <c r="J191" s="22"/>
    </row>
    <row r="192" spans="1:10">
      <c r="A192" s="17"/>
      <c r="B192" s="14"/>
      <c r="C192" s="19"/>
      <c r="D192" s="13" t="s">
        <v>299</v>
      </c>
      <c r="E192" s="13">
        <v>5</v>
      </c>
      <c r="F192" s="13" t="s">
        <v>14</v>
      </c>
      <c r="G192" s="13" t="s">
        <v>296</v>
      </c>
      <c r="H192" s="13"/>
      <c r="I192" s="13"/>
      <c r="J192" s="20"/>
    </row>
    <row r="193" spans="1:10">
      <c r="A193" s="17"/>
      <c r="B193" s="14"/>
      <c r="C193" s="19"/>
      <c r="D193" s="13" t="s">
        <v>300</v>
      </c>
      <c r="E193" s="13">
        <v>5</v>
      </c>
      <c r="F193" s="13" t="s">
        <v>14</v>
      </c>
      <c r="G193" s="13" t="s">
        <v>296</v>
      </c>
      <c r="H193" s="13"/>
      <c r="I193" s="13"/>
      <c r="J193" s="20"/>
    </row>
    <row r="194" spans="1:10">
      <c r="A194" s="17"/>
      <c r="B194" s="14"/>
      <c r="C194" s="19"/>
      <c r="D194" s="13" t="s">
        <v>301</v>
      </c>
      <c r="E194" s="13">
        <v>5</v>
      </c>
      <c r="F194" s="13" t="s">
        <v>14</v>
      </c>
      <c r="G194" s="13" t="s">
        <v>296</v>
      </c>
      <c r="H194" s="13"/>
      <c r="I194" s="13"/>
      <c r="J194" s="20"/>
    </row>
    <row r="195" spans="1:10">
      <c r="A195" s="17"/>
      <c r="B195" s="14"/>
      <c r="C195" s="19"/>
      <c r="D195" s="13" t="s">
        <v>48</v>
      </c>
      <c r="E195" s="13">
        <v>5</v>
      </c>
      <c r="F195" s="13" t="s">
        <v>14</v>
      </c>
      <c r="G195" s="13" t="s">
        <v>296</v>
      </c>
      <c r="H195" s="13"/>
      <c r="I195" s="13"/>
      <c r="J195" s="20"/>
    </row>
    <row r="196" spans="1:10">
      <c r="A196" s="17"/>
      <c r="B196" s="14"/>
      <c r="C196" s="19"/>
      <c r="D196" s="13" t="s">
        <v>302</v>
      </c>
      <c r="E196" s="13">
        <v>10</v>
      </c>
      <c r="F196" s="13" t="s">
        <v>65</v>
      </c>
      <c r="G196" s="13" t="s">
        <v>296</v>
      </c>
      <c r="H196" s="13"/>
      <c r="I196" s="13"/>
      <c r="J196" s="20"/>
    </row>
    <row r="197" spans="1:10">
      <c r="A197" s="17"/>
      <c r="B197" s="14"/>
      <c r="C197" s="19"/>
      <c r="D197" s="13" t="s">
        <v>303</v>
      </c>
      <c r="E197" s="13">
        <v>10</v>
      </c>
      <c r="F197" s="13" t="s">
        <v>19</v>
      </c>
      <c r="G197" s="13" t="s">
        <v>304</v>
      </c>
      <c r="H197" s="13"/>
      <c r="I197" s="13"/>
      <c r="J197" s="20"/>
    </row>
    <row r="198" spans="1:10">
      <c r="A198" s="17"/>
      <c r="B198" s="14"/>
      <c r="C198" s="19"/>
      <c r="D198" s="13" t="s">
        <v>305</v>
      </c>
      <c r="E198" s="13">
        <v>10</v>
      </c>
      <c r="F198" s="13" t="s">
        <v>19</v>
      </c>
      <c r="G198" s="13" t="s">
        <v>70</v>
      </c>
      <c r="H198" s="13"/>
      <c r="I198" s="13"/>
      <c r="J198" s="20"/>
    </row>
    <row r="199" spans="1:10">
      <c r="A199" s="17"/>
      <c r="B199" s="14"/>
      <c r="C199" s="19"/>
      <c r="D199" s="13" t="s">
        <v>306</v>
      </c>
      <c r="E199" s="13">
        <v>5</v>
      </c>
      <c r="F199" s="13" t="s">
        <v>19</v>
      </c>
      <c r="G199" s="13" t="s">
        <v>307</v>
      </c>
      <c r="H199" s="13"/>
      <c r="I199" s="13"/>
      <c r="J199" s="20"/>
    </row>
    <row r="200" spans="1:10">
      <c r="A200" s="17"/>
      <c r="B200" s="14"/>
      <c r="C200" s="19"/>
      <c r="D200" s="13" t="s">
        <v>308</v>
      </c>
      <c r="E200" s="13">
        <v>5</v>
      </c>
      <c r="F200" s="13" t="s">
        <v>19</v>
      </c>
      <c r="G200" s="13" t="s">
        <v>307</v>
      </c>
      <c r="H200" s="13"/>
      <c r="I200" s="13"/>
      <c r="J200" s="20"/>
    </row>
    <row r="201" spans="1:10">
      <c r="A201" s="17"/>
      <c r="B201" s="14"/>
      <c r="C201" s="19"/>
      <c r="D201" s="13" t="s">
        <v>309</v>
      </c>
      <c r="E201" s="13">
        <v>5</v>
      </c>
      <c r="F201" s="13" t="s">
        <v>19</v>
      </c>
      <c r="G201" s="13" t="s">
        <v>307</v>
      </c>
      <c r="H201" s="13"/>
      <c r="I201" s="13"/>
      <c r="J201" s="20"/>
    </row>
    <row r="202" spans="1:10">
      <c r="A202" s="17"/>
      <c r="B202" s="14"/>
      <c r="C202" s="19"/>
      <c r="D202" s="13" t="s">
        <v>310</v>
      </c>
      <c r="E202" s="13">
        <v>10</v>
      </c>
      <c r="F202" s="13" t="s">
        <v>19</v>
      </c>
      <c r="G202" s="13" t="s">
        <v>307</v>
      </c>
      <c r="H202" s="13"/>
      <c r="I202" s="13"/>
      <c r="J202" s="20"/>
    </row>
    <row r="203" spans="1:10">
      <c r="A203" s="17"/>
      <c r="B203" s="14"/>
      <c r="C203" s="19"/>
      <c r="D203" s="13" t="s">
        <v>311</v>
      </c>
      <c r="E203" s="13">
        <v>10</v>
      </c>
      <c r="F203" s="13" t="s">
        <v>19</v>
      </c>
      <c r="G203" s="13" t="s">
        <v>307</v>
      </c>
      <c r="H203" s="13"/>
      <c r="I203" s="13"/>
      <c r="J203" s="20"/>
    </row>
    <row r="204" spans="1:10">
      <c r="A204" s="17"/>
      <c r="B204" s="14"/>
      <c r="C204" s="19"/>
      <c r="D204" s="13" t="s">
        <v>312</v>
      </c>
      <c r="E204" s="13">
        <v>10</v>
      </c>
      <c r="F204" s="13" t="s">
        <v>19</v>
      </c>
      <c r="G204" s="13" t="s">
        <v>307</v>
      </c>
      <c r="H204" s="13"/>
      <c r="I204" s="13"/>
      <c r="J204" s="20"/>
    </row>
    <row r="205" spans="1:10">
      <c r="A205" s="17"/>
      <c r="B205" s="14"/>
      <c r="C205" s="19"/>
      <c r="D205" s="13" t="s">
        <v>313</v>
      </c>
      <c r="E205" s="13">
        <v>3</v>
      </c>
      <c r="F205" s="13" t="s">
        <v>19</v>
      </c>
      <c r="G205" s="13" t="s">
        <v>314</v>
      </c>
      <c r="H205" s="13"/>
      <c r="I205" s="13"/>
      <c r="J205" s="20"/>
    </row>
    <row r="206" spans="1:10">
      <c r="A206" s="17"/>
      <c r="B206" s="14"/>
      <c r="C206" s="19"/>
      <c r="D206" s="13" t="s">
        <v>315</v>
      </c>
      <c r="E206" s="13">
        <v>5</v>
      </c>
      <c r="F206" s="13" t="s">
        <v>19</v>
      </c>
      <c r="G206" s="13" t="s">
        <v>307</v>
      </c>
      <c r="H206" s="13"/>
      <c r="I206" s="13"/>
      <c r="J206" s="20"/>
    </row>
    <row r="207" spans="1:10">
      <c r="A207" s="17"/>
      <c r="B207" s="14"/>
      <c r="C207" s="19"/>
      <c r="D207" s="13" t="s">
        <v>316</v>
      </c>
      <c r="E207" s="13">
        <v>10</v>
      </c>
      <c r="F207" s="13" t="s">
        <v>19</v>
      </c>
      <c r="G207" s="13" t="s">
        <v>317</v>
      </c>
      <c r="H207" s="13"/>
      <c r="I207" s="13"/>
      <c r="J207" s="20"/>
    </row>
    <row r="208" spans="1:10">
      <c r="A208" s="13">
        <v>24</v>
      </c>
      <c r="B208" s="21" t="s">
        <v>318</v>
      </c>
      <c r="C208" s="15" t="s">
        <v>319</v>
      </c>
      <c r="D208" s="13" t="s">
        <v>320</v>
      </c>
      <c r="E208" s="13">
        <v>20</v>
      </c>
      <c r="F208" s="13" t="s">
        <v>19</v>
      </c>
      <c r="G208" s="13" t="s">
        <v>41</v>
      </c>
      <c r="H208" s="13" t="s">
        <v>321</v>
      </c>
      <c r="I208" s="13">
        <v>18269585436</v>
      </c>
      <c r="J208" s="16" t="str">
        <f>_xlfn.DISPIMG("ID_87C6B919F12B48D19785D5549B7FB8B1",1)</f>
        <v>=DISPIMG("ID_87C6B919F12B48D19785D5549B7FB8B1",1)</v>
      </c>
    </row>
    <row r="209" spans="1:10">
      <c r="A209" s="17"/>
      <c r="B209" s="14"/>
      <c r="C209" s="19"/>
      <c r="D209" s="13" t="s">
        <v>322</v>
      </c>
      <c r="E209" s="13">
        <v>6</v>
      </c>
      <c r="F209" s="13" t="s">
        <v>19</v>
      </c>
      <c r="G209" s="13" t="s">
        <v>41</v>
      </c>
      <c r="H209" s="13"/>
      <c r="I209" s="13"/>
      <c r="J209" s="20"/>
    </row>
    <row r="210" spans="1:10">
      <c r="A210" s="17"/>
      <c r="B210" s="14"/>
      <c r="C210" s="19"/>
      <c r="D210" s="13" t="s">
        <v>151</v>
      </c>
      <c r="E210" s="13">
        <v>5</v>
      </c>
      <c r="F210" s="13" t="s">
        <v>19</v>
      </c>
      <c r="G210" s="13" t="s">
        <v>41</v>
      </c>
      <c r="H210" s="13"/>
      <c r="I210" s="13"/>
      <c r="J210" s="20"/>
    </row>
    <row r="211" spans="1:10">
      <c r="A211" s="13"/>
      <c r="B211" s="14"/>
      <c r="C211" s="19"/>
      <c r="D211" s="13" t="s">
        <v>323</v>
      </c>
      <c r="E211" s="13">
        <v>5</v>
      </c>
      <c r="F211" s="13" t="s">
        <v>19</v>
      </c>
      <c r="G211" s="13" t="s">
        <v>41</v>
      </c>
      <c r="H211" s="13"/>
      <c r="I211" s="13"/>
      <c r="J211" s="22"/>
    </row>
    <row r="212" spans="1:10">
      <c r="A212" s="17"/>
      <c r="B212" s="14"/>
      <c r="C212" s="19"/>
      <c r="D212" s="13" t="s">
        <v>324</v>
      </c>
      <c r="E212" s="13">
        <v>5</v>
      </c>
      <c r="F212" s="13" t="s">
        <v>14</v>
      </c>
      <c r="G212" s="13" t="s">
        <v>325</v>
      </c>
      <c r="H212" s="13"/>
      <c r="I212" s="13"/>
      <c r="J212" s="20"/>
    </row>
    <row r="213" spans="1:10">
      <c r="A213" s="17"/>
      <c r="B213" s="14"/>
      <c r="C213" s="19"/>
      <c r="D213" s="13" t="s">
        <v>326</v>
      </c>
      <c r="E213" s="13">
        <v>2</v>
      </c>
      <c r="F213" s="13" t="s">
        <v>19</v>
      </c>
      <c r="G213" s="13" t="s">
        <v>41</v>
      </c>
      <c r="H213" s="13"/>
      <c r="I213" s="13"/>
      <c r="J213" s="20"/>
    </row>
    <row r="214" spans="1:10">
      <c r="A214" s="17"/>
      <c r="B214" s="14"/>
      <c r="C214" s="19"/>
      <c r="D214" s="13" t="s">
        <v>327</v>
      </c>
      <c r="E214" s="13">
        <v>2</v>
      </c>
      <c r="F214" s="13" t="s">
        <v>19</v>
      </c>
      <c r="G214" s="13" t="s">
        <v>41</v>
      </c>
      <c r="H214" s="13"/>
      <c r="I214" s="13"/>
      <c r="J214" s="20"/>
    </row>
    <row r="215" spans="1:10">
      <c r="A215" s="17"/>
      <c r="B215" s="14"/>
      <c r="C215" s="19"/>
      <c r="D215" s="13" t="s">
        <v>328</v>
      </c>
      <c r="E215" s="13">
        <v>5</v>
      </c>
      <c r="F215" s="13" t="s">
        <v>19</v>
      </c>
      <c r="G215" s="13" t="s">
        <v>41</v>
      </c>
      <c r="H215" s="13"/>
      <c r="I215" s="13"/>
      <c r="J215" s="20"/>
    </row>
    <row r="216" spans="1:10">
      <c r="A216" s="13">
        <v>25</v>
      </c>
      <c r="B216" s="21" t="s">
        <v>329</v>
      </c>
      <c r="C216" s="15" t="s">
        <v>330</v>
      </c>
      <c r="D216" s="13" t="s">
        <v>331</v>
      </c>
      <c r="E216" s="13">
        <v>20</v>
      </c>
      <c r="F216" s="13" t="s">
        <v>14</v>
      </c>
      <c r="G216" s="13" t="s">
        <v>332</v>
      </c>
      <c r="H216" s="13" t="s">
        <v>333</v>
      </c>
      <c r="I216" s="13">
        <v>15118920752</v>
      </c>
      <c r="J216" s="16" t="str">
        <f>_xlfn.DISPIMG("ID_006C1EADC4B247E083AC30EB3C1B92BC",1)</f>
        <v>=DISPIMG("ID_006C1EADC4B247E083AC30EB3C1B92BC",1)</v>
      </c>
    </row>
    <row r="217" spans="1:10">
      <c r="A217" s="17"/>
      <c r="B217" s="14"/>
      <c r="C217" s="19"/>
      <c r="D217" s="13" t="s">
        <v>334</v>
      </c>
      <c r="E217" s="13">
        <v>20</v>
      </c>
      <c r="F217" s="13" t="s">
        <v>19</v>
      </c>
      <c r="G217" s="13" t="s">
        <v>335</v>
      </c>
      <c r="H217" s="13"/>
      <c r="I217" s="13"/>
      <c r="J217" s="20"/>
    </row>
    <row r="218" spans="1:10">
      <c r="A218" s="17"/>
      <c r="B218" s="14"/>
      <c r="C218" s="19"/>
      <c r="D218" s="13" t="s">
        <v>336</v>
      </c>
      <c r="E218" s="13">
        <v>20</v>
      </c>
      <c r="F218" s="13" t="s">
        <v>19</v>
      </c>
      <c r="G218" s="13" t="s">
        <v>337</v>
      </c>
      <c r="H218" s="13"/>
      <c r="I218" s="13"/>
      <c r="J218" s="20"/>
    </row>
    <row r="219" spans="1:10">
      <c r="A219" s="13"/>
      <c r="B219" s="14"/>
      <c r="C219" s="19"/>
      <c r="D219" s="13" t="s">
        <v>338</v>
      </c>
      <c r="E219" s="13">
        <v>20</v>
      </c>
      <c r="F219" s="13" t="s">
        <v>14</v>
      </c>
      <c r="G219" s="13" t="s">
        <v>339</v>
      </c>
      <c r="H219" s="13"/>
      <c r="I219" s="13"/>
      <c r="J219" s="22"/>
    </row>
    <row r="220" spans="1:10">
      <c r="A220" s="17"/>
      <c r="B220" s="14"/>
      <c r="C220" s="19"/>
      <c r="D220" s="13" t="s">
        <v>340</v>
      </c>
      <c r="E220" s="13">
        <v>20</v>
      </c>
      <c r="F220" s="13" t="s">
        <v>14</v>
      </c>
      <c r="G220" s="13" t="s">
        <v>339</v>
      </c>
      <c r="H220" s="13"/>
      <c r="I220" s="13"/>
      <c r="J220" s="20"/>
    </row>
    <row r="221" spans="1:10">
      <c r="A221" s="17"/>
      <c r="B221" s="14"/>
      <c r="C221" s="19"/>
      <c r="D221" s="13" t="s">
        <v>341</v>
      </c>
      <c r="E221" s="13">
        <v>20</v>
      </c>
      <c r="F221" s="13" t="s">
        <v>14</v>
      </c>
      <c r="G221" s="13" t="s">
        <v>339</v>
      </c>
      <c r="H221" s="13"/>
      <c r="I221" s="13"/>
      <c r="J221" s="20"/>
    </row>
    <row r="222" spans="1:10">
      <c r="A222" s="13">
        <v>26</v>
      </c>
      <c r="B222" s="21" t="s">
        <v>342</v>
      </c>
      <c r="C222" s="15" t="s">
        <v>343</v>
      </c>
      <c r="D222" s="13" t="s">
        <v>320</v>
      </c>
      <c r="E222" s="13">
        <v>10</v>
      </c>
      <c r="F222" s="13" t="s">
        <v>65</v>
      </c>
      <c r="G222" s="13" t="s">
        <v>344</v>
      </c>
      <c r="H222" s="13" t="s">
        <v>345</v>
      </c>
      <c r="I222" s="13">
        <v>17709511024</v>
      </c>
      <c r="J222" s="16" t="str">
        <f>_xlfn.DISPIMG("ID_FB32661D8D014BEABBF920F00182B95C",1)</f>
        <v>=DISPIMG("ID_FB32661D8D014BEABBF920F00182B95C",1)</v>
      </c>
    </row>
    <row r="223" spans="1:10">
      <c r="A223" s="17"/>
      <c r="B223" s="14"/>
      <c r="C223" s="19"/>
      <c r="D223" s="13" t="s">
        <v>346</v>
      </c>
      <c r="E223" s="13">
        <v>50</v>
      </c>
      <c r="F223" s="13" t="s">
        <v>19</v>
      </c>
      <c r="G223" s="13" t="s">
        <v>347</v>
      </c>
      <c r="H223" s="13"/>
      <c r="I223" s="13"/>
      <c r="J223" s="20"/>
    </row>
    <row r="224" spans="1:10">
      <c r="A224" s="17"/>
      <c r="B224" s="14"/>
      <c r="C224" s="19"/>
      <c r="D224" s="13" t="s">
        <v>348</v>
      </c>
      <c r="E224" s="13">
        <v>100</v>
      </c>
      <c r="F224" s="13" t="s">
        <v>19</v>
      </c>
      <c r="G224" s="13" t="s">
        <v>347</v>
      </c>
      <c r="H224" s="13"/>
      <c r="I224" s="13"/>
      <c r="J224" s="20"/>
    </row>
    <row r="225" spans="1:10">
      <c r="A225" s="13"/>
      <c r="B225" s="14"/>
      <c r="C225" s="19"/>
      <c r="D225" s="13" t="s">
        <v>349</v>
      </c>
      <c r="E225" s="13">
        <v>10</v>
      </c>
      <c r="F225" s="13" t="s">
        <v>19</v>
      </c>
      <c r="G225" s="13" t="s">
        <v>347</v>
      </c>
      <c r="H225" s="13"/>
      <c r="I225" s="13"/>
      <c r="J225" s="22"/>
    </row>
    <row r="226" spans="1:10">
      <c r="A226" s="17"/>
      <c r="B226" s="14"/>
      <c r="C226" s="19"/>
      <c r="D226" s="13" t="s">
        <v>350</v>
      </c>
      <c r="E226" s="13">
        <v>20</v>
      </c>
      <c r="F226" s="13" t="s">
        <v>19</v>
      </c>
      <c r="G226" s="13" t="s">
        <v>347</v>
      </c>
      <c r="H226" s="13"/>
      <c r="I226" s="13"/>
      <c r="J226" s="20"/>
    </row>
    <row r="227" spans="1:10">
      <c r="A227" s="17"/>
      <c r="B227" s="14"/>
      <c r="C227" s="19"/>
      <c r="D227" s="13" t="s">
        <v>351</v>
      </c>
      <c r="E227" s="13">
        <v>20</v>
      </c>
      <c r="F227" s="13" t="s">
        <v>19</v>
      </c>
      <c r="G227" s="13" t="s">
        <v>347</v>
      </c>
      <c r="H227" s="13"/>
      <c r="I227" s="13"/>
      <c r="J227" s="20"/>
    </row>
    <row r="228" spans="1:10">
      <c r="A228" s="17"/>
      <c r="B228" s="14"/>
      <c r="C228" s="19"/>
      <c r="D228" s="13" t="s">
        <v>352</v>
      </c>
      <c r="E228" s="13">
        <v>150</v>
      </c>
      <c r="F228" s="13" t="s">
        <v>19</v>
      </c>
      <c r="G228" s="13" t="s">
        <v>347</v>
      </c>
      <c r="H228" s="13"/>
      <c r="I228" s="13"/>
      <c r="J228" s="20"/>
    </row>
    <row r="229" spans="1:10">
      <c r="A229" s="17"/>
      <c r="B229" s="14"/>
      <c r="C229" s="19"/>
      <c r="D229" s="13" t="s">
        <v>353</v>
      </c>
      <c r="E229" s="13">
        <v>50</v>
      </c>
      <c r="F229" s="13" t="s">
        <v>19</v>
      </c>
      <c r="G229" s="13" t="s">
        <v>347</v>
      </c>
      <c r="H229" s="13"/>
      <c r="I229" s="13"/>
      <c r="J229" s="20"/>
    </row>
    <row r="230" spans="1:10">
      <c r="A230" s="17"/>
      <c r="B230" s="14"/>
      <c r="C230" s="19"/>
      <c r="D230" s="13" t="s">
        <v>354</v>
      </c>
      <c r="E230" s="13">
        <v>10</v>
      </c>
      <c r="F230" s="13" t="s">
        <v>19</v>
      </c>
      <c r="G230" s="13" t="s">
        <v>347</v>
      </c>
      <c r="H230" s="13"/>
      <c r="I230" s="13"/>
      <c r="J230" s="20"/>
    </row>
    <row r="231" spans="1:10">
      <c r="A231" s="17"/>
      <c r="B231" s="14"/>
      <c r="C231" s="19"/>
      <c r="D231" s="13" t="s">
        <v>355</v>
      </c>
      <c r="E231" s="13">
        <v>20</v>
      </c>
      <c r="F231" s="13" t="s">
        <v>19</v>
      </c>
      <c r="G231" s="13" t="s">
        <v>347</v>
      </c>
      <c r="H231" s="13"/>
      <c r="I231" s="13"/>
      <c r="J231" s="20"/>
    </row>
    <row r="232" spans="1:10">
      <c r="A232" s="17"/>
      <c r="B232" s="14"/>
      <c r="C232" s="19"/>
      <c r="D232" s="13" t="s">
        <v>356</v>
      </c>
      <c r="E232" s="13">
        <v>10</v>
      </c>
      <c r="F232" s="13" t="s">
        <v>19</v>
      </c>
      <c r="G232" s="13" t="s">
        <v>347</v>
      </c>
      <c r="H232" s="13"/>
      <c r="I232" s="13"/>
      <c r="J232" s="20"/>
    </row>
    <row r="233" ht="19" customHeight="1" spans="1:10">
      <c r="A233" s="13">
        <v>27</v>
      </c>
      <c r="B233" s="21" t="s">
        <v>357</v>
      </c>
      <c r="C233" s="15" t="s">
        <v>358</v>
      </c>
      <c r="D233" s="13" t="s">
        <v>298</v>
      </c>
      <c r="E233" s="13">
        <v>2</v>
      </c>
      <c r="F233" s="13" t="s">
        <v>14</v>
      </c>
      <c r="G233" s="13" t="s">
        <v>15</v>
      </c>
      <c r="H233" s="13" t="s">
        <v>359</v>
      </c>
      <c r="I233" s="13">
        <v>15816483709</v>
      </c>
      <c r="J233" s="16" t="str">
        <f>_xlfn.DISPIMG("ID_44A981E78ED74FB48F1C64F90EFE2CA2",1)</f>
        <v>=DISPIMG("ID_44A981E78ED74FB48F1C64F90EFE2CA2",1)</v>
      </c>
    </row>
    <row r="234" ht="19" customHeight="1" spans="1:10">
      <c r="A234" s="17"/>
      <c r="B234" s="14"/>
      <c r="C234" s="19"/>
      <c r="D234" s="13" t="s">
        <v>360</v>
      </c>
      <c r="E234" s="13">
        <v>2</v>
      </c>
      <c r="F234" s="13" t="s">
        <v>14</v>
      </c>
      <c r="G234" s="13" t="s">
        <v>361</v>
      </c>
      <c r="H234" s="13"/>
      <c r="I234" s="13"/>
      <c r="J234" s="20"/>
    </row>
    <row r="235" ht="19" customHeight="1" spans="1:10">
      <c r="A235" s="17"/>
      <c r="B235" s="14"/>
      <c r="C235" s="19"/>
      <c r="D235" s="13" t="s">
        <v>88</v>
      </c>
      <c r="E235" s="13">
        <v>2</v>
      </c>
      <c r="F235" s="13" t="s">
        <v>14</v>
      </c>
      <c r="G235" s="13" t="s">
        <v>15</v>
      </c>
      <c r="H235" s="13"/>
      <c r="I235" s="13"/>
      <c r="J235" s="20"/>
    </row>
    <row r="236" ht="19" customHeight="1" spans="1:10">
      <c r="A236" s="17"/>
      <c r="B236" s="14"/>
      <c r="C236" s="19"/>
      <c r="D236" s="13" t="s">
        <v>87</v>
      </c>
      <c r="E236" s="13">
        <v>4</v>
      </c>
      <c r="F236" s="13" t="s">
        <v>14</v>
      </c>
      <c r="G236" s="13" t="s">
        <v>15</v>
      </c>
      <c r="H236" s="13"/>
      <c r="I236" s="13"/>
      <c r="J236" s="22"/>
    </row>
    <row r="237" ht="19" customHeight="1" spans="1:10">
      <c r="A237" s="17"/>
      <c r="B237" s="14"/>
      <c r="C237" s="19"/>
      <c r="D237" s="13" t="s">
        <v>320</v>
      </c>
      <c r="E237" s="13">
        <v>5</v>
      </c>
      <c r="F237" s="13" t="s">
        <v>14</v>
      </c>
      <c r="G237" s="13" t="s">
        <v>26</v>
      </c>
      <c r="H237" s="13"/>
      <c r="I237" s="13"/>
      <c r="J237" s="20"/>
    </row>
    <row r="238" ht="23" customHeight="1" spans="1:10">
      <c r="A238" s="13">
        <v>28</v>
      </c>
      <c r="B238" s="21" t="s">
        <v>362</v>
      </c>
      <c r="C238" s="15" t="s">
        <v>363</v>
      </c>
      <c r="D238" s="13" t="s">
        <v>364</v>
      </c>
      <c r="E238" s="13">
        <v>3</v>
      </c>
      <c r="F238" s="13" t="s">
        <v>19</v>
      </c>
      <c r="G238" s="13" t="s">
        <v>365</v>
      </c>
      <c r="H238" s="13" t="s">
        <v>366</v>
      </c>
      <c r="I238" s="13">
        <v>18718112019</v>
      </c>
      <c r="J238" s="16" t="str">
        <f>_xlfn.DISPIMG("ID_8F0A9CE78773453C9DEDD86E23C0D6BE",1)</f>
        <v>=DISPIMG("ID_8F0A9CE78773453C9DEDD86E23C0D6BE",1)</v>
      </c>
    </row>
    <row r="239" ht="23" customHeight="1" spans="1:10">
      <c r="A239" s="17"/>
      <c r="B239" s="14"/>
      <c r="C239" s="19"/>
      <c r="D239" s="13" t="s">
        <v>367</v>
      </c>
      <c r="E239" s="13">
        <v>3</v>
      </c>
      <c r="F239" s="13" t="s">
        <v>65</v>
      </c>
      <c r="G239" s="13" t="s">
        <v>339</v>
      </c>
      <c r="H239" s="13"/>
      <c r="I239" s="13"/>
      <c r="J239" s="20"/>
    </row>
    <row r="240" ht="23" customHeight="1" spans="1:10">
      <c r="A240" s="17"/>
      <c r="B240" s="14"/>
      <c r="C240" s="19"/>
      <c r="D240" s="13" t="s">
        <v>368</v>
      </c>
      <c r="E240" s="13">
        <v>3</v>
      </c>
      <c r="F240" s="13" t="s">
        <v>65</v>
      </c>
      <c r="G240" s="13" t="s">
        <v>339</v>
      </c>
      <c r="H240" s="13"/>
      <c r="I240" s="13"/>
      <c r="J240" s="20"/>
    </row>
    <row r="241" ht="23" customHeight="1" spans="1:10">
      <c r="A241" s="13"/>
      <c r="B241" s="14"/>
      <c r="C241" s="19"/>
      <c r="D241" s="13" t="s">
        <v>369</v>
      </c>
      <c r="E241" s="13">
        <v>3</v>
      </c>
      <c r="F241" s="13" t="s">
        <v>65</v>
      </c>
      <c r="G241" s="13" t="s">
        <v>339</v>
      </c>
      <c r="H241" s="13"/>
      <c r="I241" s="13"/>
      <c r="J241" s="22"/>
    </row>
    <row r="242" ht="39" customHeight="1" spans="1:10">
      <c r="A242" s="13">
        <v>29</v>
      </c>
      <c r="B242" s="14" t="s">
        <v>370</v>
      </c>
      <c r="C242" s="15" t="s">
        <v>371</v>
      </c>
      <c r="D242" s="13" t="s">
        <v>372</v>
      </c>
      <c r="E242" s="13">
        <v>5</v>
      </c>
      <c r="F242" s="13" t="s">
        <v>19</v>
      </c>
      <c r="G242" s="13" t="s">
        <v>373</v>
      </c>
      <c r="H242" s="13" t="s">
        <v>374</v>
      </c>
      <c r="I242" s="13" t="s">
        <v>375</v>
      </c>
      <c r="J242" s="16" t="str">
        <f>_xlfn.DISPIMG("ID_5756D8A41E434217969BE4C00FBC0FF9",1)</f>
        <v>=DISPIMG("ID_5756D8A41E434217969BE4C00FBC0FF9",1)</v>
      </c>
    </row>
    <row r="243" ht="39" customHeight="1" spans="1:10">
      <c r="A243" s="17"/>
      <c r="B243" s="14"/>
      <c r="C243" s="19"/>
      <c r="D243" s="13" t="s">
        <v>376</v>
      </c>
      <c r="E243" s="13">
        <v>5</v>
      </c>
      <c r="F243" s="13" t="s">
        <v>19</v>
      </c>
      <c r="G243" s="13" t="s">
        <v>377</v>
      </c>
      <c r="H243" s="13"/>
      <c r="I243" s="13"/>
      <c r="J243" s="20"/>
    </row>
    <row r="244" spans="1:10">
      <c r="A244" s="13">
        <v>30</v>
      </c>
      <c r="B244" s="14" t="s">
        <v>378</v>
      </c>
      <c r="C244" s="15" t="s">
        <v>379</v>
      </c>
      <c r="D244" s="13" t="s">
        <v>380</v>
      </c>
      <c r="E244" s="13">
        <v>12</v>
      </c>
      <c r="F244" s="13" t="s">
        <v>19</v>
      </c>
      <c r="G244" s="13" t="s">
        <v>381</v>
      </c>
      <c r="H244" s="13" t="s">
        <v>382</v>
      </c>
      <c r="I244" s="13">
        <v>13923295717</v>
      </c>
      <c r="J244" s="16" t="str">
        <f>_xlfn.DISPIMG("ID_B5AF6AED401847EE8ACE6241AC3A780F",1)</f>
        <v>=DISPIMG("ID_B5AF6AED401847EE8ACE6241AC3A780F",1)</v>
      </c>
    </row>
    <row r="245" spans="1:10">
      <c r="A245" s="13"/>
      <c r="B245" s="14"/>
      <c r="C245" s="19"/>
      <c r="D245" s="13" t="s">
        <v>383</v>
      </c>
      <c r="E245" s="13">
        <v>14</v>
      </c>
      <c r="F245" s="13" t="s">
        <v>19</v>
      </c>
      <c r="G245" s="13" t="s">
        <v>381</v>
      </c>
      <c r="H245" s="13"/>
      <c r="I245" s="13"/>
      <c r="J245" s="22"/>
    </row>
    <row r="246" spans="1:10">
      <c r="A246" s="17"/>
      <c r="B246" s="14"/>
      <c r="C246" s="19"/>
      <c r="D246" s="13" t="s">
        <v>384</v>
      </c>
      <c r="E246" s="13">
        <v>37</v>
      </c>
      <c r="F246" s="13" t="s">
        <v>19</v>
      </c>
      <c r="G246" s="13" t="s">
        <v>381</v>
      </c>
      <c r="H246" s="13"/>
      <c r="I246" s="13"/>
      <c r="J246" s="20"/>
    </row>
    <row r="247" spans="1:10">
      <c r="A247" s="13"/>
      <c r="B247" s="14"/>
      <c r="C247" s="19"/>
      <c r="D247" s="13" t="s">
        <v>385</v>
      </c>
      <c r="E247" s="13">
        <v>61</v>
      </c>
      <c r="F247" s="13" t="s">
        <v>19</v>
      </c>
      <c r="G247" s="13" t="s">
        <v>381</v>
      </c>
      <c r="H247" s="13"/>
      <c r="I247" s="13"/>
      <c r="J247" s="22"/>
    </row>
    <row r="248" spans="1:10">
      <c r="A248" s="13">
        <v>31</v>
      </c>
      <c r="B248" s="14" t="s">
        <v>386</v>
      </c>
      <c r="C248" s="15" t="s">
        <v>387</v>
      </c>
      <c r="D248" s="13" t="s">
        <v>388</v>
      </c>
      <c r="E248" s="13">
        <v>20</v>
      </c>
      <c r="F248" s="13" t="s">
        <v>19</v>
      </c>
      <c r="G248" s="13" t="s">
        <v>389</v>
      </c>
      <c r="H248" s="13" t="s">
        <v>374</v>
      </c>
      <c r="I248" s="13">
        <v>15917845192</v>
      </c>
      <c r="J248" s="16" t="str">
        <f>_xlfn.DISPIMG("ID_389DFF71039542598A91694DCD6825A9",1)</f>
        <v>=DISPIMG("ID_389DFF71039542598A91694DCD6825A9",1)</v>
      </c>
    </row>
    <row r="249" spans="1:10">
      <c r="A249" s="17"/>
      <c r="B249" s="14"/>
      <c r="C249" s="19"/>
      <c r="D249" s="13" t="s">
        <v>390</v>
      </c>
      <c r="E249" s="13">
        <v>10</v>
      </c>
      <c r="F249" s="13" t="s">
        <v>19</v>
      </c>
      <c r="G249" s="13" t="s">
        <v>391</v>
      </c>
      <c r="H249" s="13"/>
      <c r="I249" s="13"/>
      <c r="J249" s="20"/>
    </row>
    <row r="250" spans="1:10">
      <c r="A250" s="17"/>
      <c r="B250" s="14"/>
      <c r="C250" s="19"/>
      <c r="D250" s="13" t="s">
        <v>392</v>
      </c>
      <c r="E250" s="13">
        <v>5</v>
      </c>
      <c r="F250" s="13" t="s">
        <v>14</v>
      </c>
      <c r="G250" s="13" t="s">
        <v>393</v>
      </c>
      <c r="H250" s="13"/>
      <c r="I250" s="13"/>
      <c r="J250" s="20"/>
    </row>
    <row r="251" spans="1:10">
      <c r="A251" s="13"/>
      <c r="B251" s="14"/>
      <c r="C251" s="19"/>
      <c r="D251" s="13" t="s">
        <v>394</v>
      </c>
      <c r="E251" s="13">
        <v>8</v>
      </c>
      <c r="F251" s="13" t="s">
        <v>19</v>
      </c>
      <c r="G251" s="13" t="s">
        <v>389</v>
      </c>
      <c r="H251" s="13"/>
      <c r="I251" s="13"/>
      <c r="J251" s="22"/>
    </row>
    <row r="252" spans="1:10">
      <c r="A252" s="17"/>
      <c r="B252" s="14"/>
      <c r="C252" s="19"/>
      <c r="D252" s="13" t="s">
        <v>395</v>
      </c>
      <c r="E252" s="13">
        <v>20</v>
      </c>
      <c r="F252" s="13" t="s">
        <v>19</v>
      </c>
      <c r="G252" s="13" t="s">
        <v>389</v>
      </c>
      <c r="H252" s="13"/>
      <c r="I252" s="13"/>
      <c r="J252" s="20"/>
    </row>
    <row r="253" spans="1:10">
      <c r="A253" s="17"/>
      <c r="B253" s="14"/>
      <c r="C253" s="19"/>
      <c r="D253" s="13" t="s">
        <v>396</v>
      </c>
      <c r="E253" s="13">
        <v>10</v>
      </c>
      <c r="F253" s="13" t="s">
        <v>19</v>
      </c>
      <c r="G253" s="13" t="s">
        <v>389</v>
      </c>
      <c r="H253" s="13"/>
      <c r="I253" s="13"/>
      <c r="J253" s="20"/>
    </row>
    <row r="254" ht="22" customHeight="1" spans="1:10">
      <c r="A254" s="13">
        <v>32</v>
      </c>
      <c r="B254" s="21" t="s">
        <v>397</v>
      </c>
      <c r="C254" s="15" t="s">
        <v>398</v>
      </c>
      <c r="D254" s="13" t="s">
        <v>399</v>
      </c>
      <c r="E254" s="13">
        <v>4</v>
      </c>
      <c r="F254" s="13" t="s">
        <v>14</v>
      </c>
      <c r="G254" s="13" t="s">
        <v>84</v>
      </c>
      <c r="H254" s="13" t="s">
        <v>333</v>
      </c>
      <c r="I254" s="13">
        <v>15820735658</v>
      </c>
      <c r="J254" s="16" t="str">
        <f>_xlfn.DISPIMG("ID_4AD7811FE03C4040B4D9BF9439189364",1)</f>
        <v>=DISPIMG("ID_4AD7811FE03C4040B4D9BF9439189364",1)</v>
      </c>
    </row>
    <row r="255" ht="22" customHeight="1" spans="1:10">
      <c r="A255" s="17"/>
      <c r="B255" s="14"/>
      <c r="C255" s="19"/>
      <c r="D255" s="13" t="s">
        <v>400</v>
      </c>
      <c r="E255" s="13">
        <v>4</v>
      </c>
      <c r="F255" s="13" t="s">
        <v>14</v>
      </c>
      <c r="G255" s="13" t="s">
        <v>84</v>
      </c>
      <c r="H255" s="13"/>
      <c r="I255" s="13"/>
      <c r="J255" s="20"/>
    </row>
    <row r="256" ht="22" customHeight="1" spans="1:10">
      <c r="A256" s="17"/>
      <c r="B256" s="14"/>
      <c r="C256" s="19"/>
      <c r="D256" s="13" t="s">
        <v>401</v>
      </c>
      <c r="E256" s="13">
        <v>2</v>
      </c>
      <c r="F256" s="13" t="s">
        <v>65</v>
      </c>
      <c r="G256" s="13" t="s">
        <v>84</v>
      </c>
      <c r="H256" s="13"/>
      <c r="I256" s="13"/>
      <c r="J256" s="20"/>
    </row>
    <row r="257" ht="18" customHeight="1" spans="1:10">
      <c r="A257" s="13">
        <v>33</v>
      </c>
      <c r="B257" s="14" t="s">
        <v>402</v>
      </c>
      <c r="C257" s="15" t="s">
        <v>403</v>
      </c>
      <c r="D257" s="13" t="s">
        <v>404</v>
      </c>
      <c r="E257" s="13">
        <v>68</v>
      </c>
      <c r="F257" s="13" t="s">
        <v>19</v>
      </c>
      <c r="G257" s="13" t="s">
        <v>405</v>
      </c>
      <c r="H257" s="13" t="s">
        <v>211</v>
      </c>
      <c r="I257" s="13">
        <v>13576146044</v>
      </c>
      <c r="J257" s="16" t="str">
        <f>_xlfn.DISPIMG("ID_CEBA3F7F925B4972B896C5F2952AD495",1)</f>
        <v>=DISPIMG("ID_CEBA3F7F925B4972B896C5F2952AD495",1)</v>
      </c>
    </row>
    <row r="258" ht="18" customHeight="1" spans="1:10">
      <c r="A258" s="17"/>
      <c r="B258" s="14"/>
      <c r="C258" s="19"/>
      <c r="D258" s="13" t="s">
        <v>406</v>
      </c>
      <c r="E258" s="13">
        <v>66</v>
      </c>
      <c r="F258" s="13" t="s">
        <v>14</v>
      </c>
      <c r="G258" s="13" t="s">
        <v>407</v>
      </c>
      <c r="H258" s="13"/>
      <c r="I258" s="13"/>
      <c r="J258" s="20"/>
    </row>
    <row r="259" ht="18" customHeight="1" spans="1:10">
      <c r="A259" s="17"/>
      <c r="B259" s="14"/>
      <c r="C259" s="19"/>
      <c r="D259" s="13" t="s">
        <v>408</v>
      </c>
      <c r="E259" s="13">
        <v>20</v>
      </c>
      <c r="F259" s="13" t="s">
        <v>14</v>
      </c>
      <c r="G259" s="13" t="s">
        <v>407</v>
      </c>
      <c r="H259" s="13"/>
      <c r="I259" s="13"/>
      <c r="J259" s="20"/>
    </row>
    <row r="260" ht="18" customHeight="1" spans="1:10">
      <c r="A260" s="13"/>
      <c r="B260" s="14"/>
      <c r="C260" s="19"/>
      <c r="D260" s="13" t="s">
        <v>409</v>
      </c>
      <c r="E260" s="13">
        <v>7</v>
      </c>
      <c r="F260" s="13" t="s">
        <v>19</v>
      </c>
      <c r="G260" s="13" t="s">
        <v>405</v>
      </c>
      <c r="H260" s="13"/>
      <c r="I260" s="13"/>
      <c r="J260" s="22"/>
    </row>
    <row r="261" ht="18" customHeight="1" spans="1:10">
      <c r="A261" s="17"/>
      <c r="B261" s="14"/>
      <c r="C261" s="19"/>
      <c r="D261" s="13" t="s">
        <v>410</v>
      </c>
      <c r="E261" s="13">
        <v>2</v>
      </c>
      <c r="F261" s="13" t="s">
        <v>14</v>
      </c>
      <c r="G261" s="13" t="s">
        <v>411</v>
      </c>
      <c r="H261" s="13"/>
      <c r="I261" s="13"/>
      <c r="J261" s="20"/>
    </row>
    <row r="262" ht="120" spans="1:10">
      <c r="A262" s="13">
        <v>34</v>
      </c>
      <c r="B262" s="14" t="s">
        <v>412</v>
      </c>
      <c r="C262" s="15" t="s">
        <v>413</v>
      </c>
      <c r="D262" s="13" t="s">
        <v>414</v>
      </c>
      <c r="E262" s="13">
        <v>28</v>
      </c>
      <c r="F262" s="13" t="s">
        <v>65</v>
      </c>
      <c r="G262" s="13" t="s">
        <v>415</v>
      </c>
      <c r="H262" s="13" t="s">
        <v>221</v>
      </c>
      <c r="I262" s="13">
        <v>13707834690</v>
      </c>
      <c r="J262" s="16" t="str">
        <f>_xlfn.DISPIMG("ID_6D984E3FF967418BB4D4FBFD88EBA851",1)</f>
        <v>=DISPIMG("ID_6D984E3FF967418BB4D4FBFD88EBA851",1)</v>
      </c>
    </row>
    <row r="263" ht="37" customHeight="1" spans="1:10">
      <c r="A263" s="13">
        <v>35</v>
      </c>
      <c r="B263" s="14" t="s">
        <v>416</v>
      </c>
      <c r="C263" s="15" t="s">
        <v>417</v>
      </c>
      <c r="D263" s="13" t="s">
        <v>418</v>
      </c>
      <c r="E263" s="13">
        <v>5</v>
      </c>
      <c r="F263" s="13" t="s">
        <v>19</v>
      </c>
      <c r="G263" s="13" t="s">
        <v>97</v>
      </c>
      <c r="H263" s="13" t="s">
        <v>321</v>
      </c>
      <c r="I263" s="13" t="s">
        <v>419</v>
      </c>
      <c r="J263" s="16" t="str">
        <f>_xlfn.DISPIMG("ID_D11AE32CC92F4D3EB7908C63421046B0",1)</f>
        <v>=DISPIMG("ID_D11AE32CC92F4D3EB7908C63421046B0",1)</v>
      </c>
    </row>
    <row r="264" ht="37" customHeight="1" spans="1:10">
      <c r="A264" s="13"/>
      <c r="B264" s="14"/>
      <c r="C264" s="19"/>
      <c r="D264" s="13" t="s">
        <v>420</v>
      </c>
      <c r="E264" s="13">
        <v>10</v>
      </c>
      <c r="F264" s="13" t="s">
        <v>19</v>
      </c>
      <c r="G264" s="13" t="s">
        <v>41</v>
      </c>
      <c r="H264" s="13"/>
      <c r="I264" s="13"/>
      <c r="J264" s="22"/>
    </row>
    <row r="265" ht="37" customHeight="1" spans="1:10">
      <c r="A265" s="17"/>
      <c r="B265" s="14"/>
      <c r="C265" s="19"/>
      <c r="D265" s="13" t="s">
        <v>421</v>
      </c>
      <c r="E265" s="13">
        <v>2</v>
      </c>
      <c r="F265" s="13" t="s">
        <v>14</v>
      </c>
      <c r="G265" s="13" t="s">
        <v>97</v>
      </c>
      <c r="H265" s="13"/>
      <c r="I265" s="13"/>
      <c r="J265" s="20"/>
    </row>
    <row r="266" ht="37" customHeight="1" spans="1:10">
      <c r="A266" s="13">
        <v>36</v>
      </c>
      <c r="B266" s="21" t="s">
        <v>422</v>
      </c>
      <c r="C266" s="15" t="s">
        <v>423</v>
      </c>
      <c r="D266" s="13" t="s">
        <v>285</v>
      </c>
      <c r="E266" s="13">
        <v>10</v>
      </c>
      <c r="F266" s="13" t="s">
        <v>19</v>
      </c>
      <c r="G266" s="13" t="s">
        <v>389</v>
      </c>
      <c r="H266" s="13" t="s">
        <v>424</v>
      </c>
      <c r="I266" s="13">
        <v>18003096379</v>
      </c>
      <c r="J266" s="16" t="str">
        <f>_xlfn.DISPIMG("ID_E9B0ABB02789426B9DF46BAB7E2CBB0D",1)</f>
        <v>=DISPIMG("ID_E9B0ABB02789426B9DF46BAB7E2CBB0D",1)</v>
      </c>
    </row>
    <row r="267" ht="37" customHeight="1" spans="1:10">
      <c r="A267" s="17"/>
      <c r="B267" s="14"/>
      <c r="C267" s="19"/>
      <c r="D267" s="13" t="s">
        <v>425</v>
      </c>
      <c r="E267" s="13">
        <v>10</v>
      </c>
      <c r="F267" s="13" t="s">
        <v>19</v>
      </c>
      <c r="G267" s="13" t="s">
        <v>389</v>
      </c>
      <c r="H267" s="13"/>
      <c r="I267" s="13"/>
      <c r="J267" s="20"/>
    </row>
    <row r="268" ht="37" customHeight="1" spans="1:10">
      <c r="A268" s="17"/>
      <c r="B268" s="14"/>
      <c r="C268" s="19"/>
      <c r="D268" s="13" t="s">
        <v>426</v>
      </c>
      <c r="E268" s="13">
        <v>10</v>
      </c>
      <c r="F268" s="13" t="s">
        <v>19</v>
      </c>
      <c r="G268" s="13" t="s">
        <v>389</v>
      </c>
      <c r="H268" s="13"/>
      <c r="I268" s="13"/>
      <c r="J268" s="20"/>
    </row>
    <row r="269" ht="24" customHeight="1" spans="1:10">
      <c r="A269" s="13">
        <v>37</v>
      </c>
      <c r="B269" s="14" t="s">
        <v>427</v>
      </c>
      <c r="C269" s="15" t="s">
        <v>428</v>
      </c>
      <c r="D269" s="13" t="s">
        <v>89</v>
      </c>
      <c r="E269" s="13">
        <v>2</v>
      </c>
      <c r="F269" s="13" t="s">
        <v>19</v>
      </c>
      <c r="G269" s="13" t="s">
        <v>429</v>
      </c>
      <c r="H269" s="13" t="s">
        <v>284</v>
      </c>
      <c r="I269" s="13">
        <v>13432221185</v>
      </c>
      <c r="J269" s="16" t="str">
        <f>_xlfn.DISPIMG("ID_5D542E1F5C88482183AE0555A8D0144A",1)</f>
        <v>=DISPIMG("ID_5D542E1F5C88482183AE0555A8D0144A",1)</v>
      </c>
    </row>
    <row r="270" ht="24" customHeight="1" spans="1:10">
      <c r="A270" s="17"/>
      <c r="B270" s="14"/>
      <c r="C270" s="19"/>
      <c r="D270" s="13" t="s">
        <v>430</v>
      </c>
      <c r="E270" s="13">
        <v>1</v>
      </c>
      <c r="F270" s="13" t="s">
        <v>19</v>
      </c>
      <c r="G270" s="13" t="s">
        <v>381</v>
      </c>
      <c r="H270" s="13"/>
      <c r="I270" s="13"/>
      <c r="J270" s="20"/>
    </row>
    <row r="271" ht="24" customHeight="1" spans="1:10">
      <c r="A271" s="17"/>
      <c r="B271" s="14"/>
      <c r="C271" s="19"/>
      <c r="D271" s="13" t="s">
        <v>88</v>
      </c>
      <c r="E271" s="13">
        <v>2</v>
      </c>
      <c r="F271" s="13" t="s">
        <v>19</v>
      </c>
      <c r="G271" s="13" t="s">
        <v>429</v>
      </c>
      <c r="H271" s="13"/>
      <c r="I271" s="13"/>
      <c r="J271" s="20"/>
    </row>
    <row r="272" ht="40" customHeight="1" spans="1:10">
      <c r="A272" s="13">
        <v>39</v>
      </c>
      <c r="B272" s="14" t="s">
        <v>431</v>
      </c>
      <c r="C272" s="15" t="s">
        <v>432</v>
      </c>
      <c r="D272" s="13" t="s">
        <v>433</v>
      </c>
      <c r="E272" s="13">
        <v>1</v>
      </c>
      <c r="F272" s="13" t="s">
        <v>19</v>
      </c>
      <c r="G272" s="13" t="s">
        <v>144</v>
      </c>
      <c r="H272" s="13" t="s">
        <v>434</v>
      </c>
      <c r="I272" s="13">
        <v>13827333997</v>
      </c>
      <c r="J272" s="16" t="str">
        <f>_xlfn.DISPIMG("ID_97D13FB2B53D4538B9258872DFDA2772",1)</f>
        <v>=DISPIMG("ID_97D13FB2B53D4538B9258872DFDA2772",1)</v>
      </c>
    </row>
    <row r="273" ht="40" customHeight="1" spans="1:10">
      <c r="A273" s="17"/>
      <c r="B273" s="14"/>
      <c r="C273" s="19"/>
      <c r="D273" s="13" t="s">
        <v>435</v>
      </c>
      <c r="E273" s="13">
        <v>1</v>
      </c>
      <c r="F273" s="13" t="s">
        <v>19</v>
      </c>
      <c r="G273" s="13" t="s">
        <v>389</v>
      </c>
      <c r="H273" s="13"/>
      <c r="I273" s="13"/>
      <c r="J273" s="20"/>
    </row>
    <row r="274" ht="40" customHeight="1" spans="1:10">
      <c r="A274" s="17"/>
      <c r="B274" s="14"/>
      <c r="C274" s="19"/>
      <c r="D274" s="13" t="s">
        <v>436</v>
      </c>
      <c r="E274" s="13">
        <v>1</v>
      </c>
      <c r="F274" s="13" t="s">
        <v>19</v>
      </c>
      <c r="G274" s="13" t="s">
        <v>381</v>
      </c>
      <c r="H274" s="13"/>
      <c r="I274" s="13"/>
      <c r="J274" s="20"/>
    </row>
    <row r="275" spans="1:10">
      <c r="A275" s="13">
        <v>40</v>
      </c>
      <c r="B275" s="14" t="s">
        <v>437</v>
      </c>
      <c r="C275" s="15" t="s">
        <v>438</v>
      </c>
      <c r="D275" s="13" t="s">
        <v>439</v>
      </c>
      <c r="E275" s="13">
        <v>2</v>
      </c>
      <c r="F275" s="13" t="s">
        <v>14</v>
      </c>
      <c r="G275" s="13" t="s">
        <v>293</v>
      </c>
      <c r="H275" s="13" t="s">
        <v>440</v>
      </c>
      <c r="I275" s="13">
        <v>15360512339</v>
      </c>
      <c r="J275" s="16" t="str">
        <f>_xlfn.DISPIMG("ID_1DA2ACD16BD244D1815C9CF857C5D034",1)</f>
        <v>=DISPIMG("ID_1DA2ACD16BD244D1815C9CF857C5D034",1)</v>
      </c>
    </row>
    <row r="276" spans="1:10">
      <c r="A276" s="17"/>
      <c r="B276" s="14"/>
      <c r="C276" s="23"/>
      <c r="D276" s="13" t="s">
        <v>441</v>
      </c>
      <c r="E276" s="13">
        <v>2</v>
      </c>
      <c r="F276" s="13" t="s">
        <v>14</v>
      </c>
      <c r="G276" s="13" t="s">
        <v>293</v>
      </c>
      <c r="H276" s="13"/>
      <c r="I276" s="13"/>
      <c r="J276" s="20"/>
    </row>
    <row r="277" spans="1:10">
      <c r="A277" s="17"/>
      <c r="B277" s="14"/>
      <c r="C277" s="23"/>
      <c r="D277" s="13" t="s">
        <v>442</v>
      </c>
      <c r="E277" s="13">
        <v>2</v>
      </c>
      <c r="F277" s="13" t="s">
        <v>14</v>
      </c>
      <c r="G277" s="13" t="s">
        <v>293</v>
      </c>
      <c r="H277" s="13"/>
      <c r="I277" s="13"/>
      <c r="J277" s="20"/>
    </row>
    <row r="278" spans="1:10">
      <c r="A278" s="13"/>
      <c r="B278" s="14"/>
      <c r="C278" s="23"/>
      <c r="D278" s="13" t="s">
        <v>443</v>
      </c>
      <c r="E278" s="13">
        <v>2</v>
      </c>
      <c r="F278" s="13" t="s">
        <v>14</v>
      </c>
      <c r="G278" s="13" t="s">
        <v>293</v>
      </c>
      <c r="H278" s="13"/>
      <c r="I278" s="13"/>
      <c r="J278" s="22"/>
    </row>
    <row r="279" spans="1:10">
      <c r="A279" s="17"/>
      <c r="B279" s="14"/>
      <c r="C279" s="23"/>
      <c r="D279" s="13" t="s">
        <v>444</v>
      </c>
      <c r="E279" s="13">
        <v>2</v>
      </c>
      <c r="F279" s="13" t="s">
        <v>14</v>
      </c>
      <c r="G279" s="13" t="s">
        <v>293</v>
      </c>
      <c r="H279" s="13"/>
      <c r="I279" s="13"/>
      <c r="J279" s="20"/>
    </row>
    <row r="280" spans="1:10">
      <c r="A280" s="17"/>
      <c r="B280" s="14"/>
      <c r="C280" s="23"/>
      <c r="D280" s="13" t="s">
        <v>445</v>
      </c>
      <c r="E280" s="13">
        <v>2</v>
      </c>
      <c r="F280" s="13" t="s">
        <v>14</v>
      </c>
      <c r="G280" s="13" t="s">
        <v>293</v>
      </c>
      <c r="H280" s="13"/>
      <c r="I280" s="13"/>
      <c r="J280" s="20"/>
    </row>
    <row r="281" spans="1:10">
      <c r="A281" s="17"/>
      <c r="B281" s="14"/>
      <c r="C281" s="23"/>
      <c r="D281" s="13" t="s">
        <v>446</v>
      </c>
      <c r="E281" s="13">
        <v>2</v>
      </c>
      <c r="F281" s="13" t="s">
        <v>14</v>
      </c>
      <c r="G281" s="13" t="s">
        <v>293</v>
      </c>
      <c r="H281" s="13"/>
      <c r="I281" s="13"/>
      <c r="J281" s="20"/>
    </row>
    <row r="282" spans="1:10">
      <c r="A282" s="17"/>
      <c r="B282" s="14"/>
      <c r="C282" s="23"/>
      <c r="D282" s="13" t="s">
        <v>447</v>
      </c>
      <c r="E282" s="13">
        <v>2</v>
      </c>
      <c r="F282" s="13" t="s">
        <v>14</v>
      </c>
      <c r="G282" s="13" t="s">
        <v>293</v>
      </c>
      <c r="H282" s="13"/>
      <c r="I282" s="13"/>
      <c r="J282" s="20"/>
    </row>
    <row r="283" spans="1:10">
      <c r="A283" s="17"/>
      <c r="B283" s="14"/>
      <c r="C283" s="23"/>
      <c r="D283" s="13" t="s">
        <v>448</v>
      </c>
      <c r="E283" s="13">
        <v>2</v>
      </c>
      <c r="F283" s="13" t="s">
        <v>14</v>
      </c>
      <c r="G283" s="13" t="s">
        <v>293</v>
      </c>
      <c r="H283" s="13"/>
      <c r="I283" s="13"/>
      <c r="J283" s="20"/>
    </row>
    <row r="284" spans="1:10">
      <c r="A284" s="17"/>
      <c r="B284" s="14"/>
      <c r="C284" s="23"/>
      <c r="D284" s="13" t="s">
        <v>449</v>
      </c>
      <c r="E284" s="13">
        <v>2</v>
      </c>
      <c r="F284" s="13" t="s">
        <v>14</v>
      </c>
      <c r="G284" s="13" t="s">
        <v>293</v>
      </c>
      <c r="H284" s="13"/>
      <c r="I284" s="13"/>
      <c r="J284" s="20"/>
    </row>
    <row r="285" spans="1:10">
      <c r="A285" s="17"/>
      <c r="B285" s="14"/>
      <c r="C285" s="23"/>
      <c r="D285" s="13" t="s">
        <v>450</v>
      </c>
      <c r="E285" s="13">
        <v>2</v>
      </c>
      <c r="F285" s="13" t="s">
        <v>14</v>
      </c>
      <c r="G285" s="13" t="s">
        <v>293</v>
      </c>
      <c r="H285" s="13"/>
      <c r="I285" s="13"/>
      <c r="J285" s="20"/>
    </row>
    <row r="286" spans="1:10">
      <c r="A286" s="17"/>
      <c r="B286" s="14"/>
      <c r="C286" s="23"/>
      <c r="D286" s="13" t="s">
        <v>451</v>
      </c>
      <c r="E286" s="13">
        <v>2</v>
      </c>
      <c r="F286" s="13" t="s">
        <v>14</v>
      </c>
      <c r="G286" s="13" t="s">
        <v>293</v>
      </c>
      <c r="H286" s="13"/>
      <c r="I286" s="13"/>
      <c r="J286" s="20"/>
    </row>
    <row r="287" spans="1:10">
      <c r="A287" s="17"/>
      <c r="B287" s="14"/>
      <c r="C287" s="23"/>
      <c r="D287" s="13" t="s">
        <v>452</v>
      </c>
      <c r="E287" s="13">
        <v>5</v>
      </c>
      <c r="F287" s="13" t="s">
        <v>14</v>
      </c>
      <c r="G287" s="13" t="s">
        <v>293</v>
      </c>
      <c r="H287" s="13"/>
      <c r="I287" s="13"/>
      <c r="J287" s="20"/>
    </row>
    <row r="288" spans="1:10">
      <c r="A288" s="17"/>
      <c r="B288" s="14"/>
      <c r="C288" s="23"/>
      <c r="D288" s="13" t="s">
        <v>453</v>
      </c>
      <c r="E288" s="13">
        <v>5</v>
      </c>
      <c r="F288" s="13" t="s">
        <v>14</v>
      </c>
      <c r="G288" s="13" t="s">
        <v>304</v>
      </c>
      <c r="H288" s="13"/>
      <c r="I288" s="13"/>
      <c r="J288" s="20"/>
    </row>
    <row r="289" spans="1:10">
      <c r="A289" s="17"/>
      <c r="B289" s="14"/>
      <c r="C289" s="23"/>
      <c r="D289" s="13" t="s">
        <v>454</v>
      </c>
      <c r="E289" s="13">
        <v>5</v>
      </c>
      <c r="F289" s="13" t="s">
        <v>14</v>
      </c>
      <c r="G289" s="13" t="s">
        <v>304</v>
      </c>
      <c r="H289" s="13"/>
      <c r="I289" s="13"/>
      <c r="J289" s="20"/>
    </row>
    <row r="290" spans="1:10">
      <c r="A290" s="17"/>
      <c r="B290" s="14"/>
      <c r="C290" s="23"/>
      <c r="D290" s="13" t="s">
        <v>455</v>
      </c>
      <c r="E290" s="13">
        <v>2</v>
      </c>
      <c r="F290" s="13" t="s">
        <v>14</v>
      </c>
      <c r="G290" s="13" t="s">
        <v>293</v>
      </c>
      <c r="H290" s="13"/>
      <c r="I290" s="13"/>
      <c r="J290" s="20"/>
    </row>
    <row r="291" spans="1:10">
      <c r="A291" s="17"/>
      <c r="B291" s="14"/>
      <c r="C291" s="23"/>
      <c r="D291" s="13" t="s">
        <v>456</v>
      </c>
      <c r="E291" s="13">
        <v>5</v>
      </c>
      <c r="F291" s="13" t="s">
        <v>14</v>
      </c>
      <c r="G291" s="13" t="s">
        <v>293</v>
      </c>
      <c r="H291" s="13"/>
      <c r="I291" s="13"/>
      <c r="J291" s="20"/>
    </row>
    <row r="292" spans="1:10">
      <c r="A292" s="17"/>
      <c r="B292" s="14"/>
      <c r="C292" s="23"/>
      <c r="D292" s="13" t="s">
        <v>40</v>
      </c>
      <c r="E292" s="13">
        <v>2</v>
      </c>
      <c r="F292" s="13" t="s">
        <v>14</v>
      </c>
      <c r="G292" s="13" t="s">
        <v>293</v>
      </c>
      <c r="H292" s="13"/>
      <c r="I292" s="13"/>
      <c r="J292" s="20"/>
    </row>
    <row r="293" ht="51" customHeight="1" spans="1:10">
      <c r="A293" s="13">
        <v>41</v>
      </c>
      <c r="B293" s="14" t="s">
        <v>457</v>
      </c>
      <c r="C293" s="15" t="s">
        <v>458</v>
      </c>
      <c r="D293" s="13" t="s">
        <v>459</v>
      </c>
      <c r="E293" s="13">
        <v>35</v>
      </c>
      <c r="F293" s="13" t="s">
        <v>14</v>
      </c>
      <c r="G293" s="13" t="s">
        <v>222</v>
      </c>
      <c r="H293" s="13" t="s">
        <v>460</v>
      </c>
      <c r="I293" s="13" t="s">
        <v>461</v>
      </c>
      <c r="J293" s="16" t="str">
        <f>_xlfn.DISPIMG("ID_7082B0627E8B4A22B5F903FD32A7CED8",1)</f>
        <v>=DISPIMG("ID_7082B0627E8B4A22B5F903FD32A7CED8",1)</v>
      </c>
    </row>
    <row r="294" ht="51" customHeight="1" spans="1:10">
      <c r="A294" s="17"/>
      <c r="B294" s="14"/>
      <c r="C294" s="19"/>
      <c r="D294" s="13" t="s">
        <v>462</v>
      </c>
      <c r="E294" s="13">
        <v>20</v>
      </c>
      <c r="F294" s="13" t="s">
        <v>65</v>
      </c>
      <c r="G294" s="13" t="s">
        <v>463</v>
      </c>
      <c r="H294" s="13"/>
      <c r="I294" s="13"/>
      <c r="J294" s="20"/>
    </row>
    <row r="295" spans="1:10">
      <c r="A295" s="13">
        <v>42</v>
      </c>
      <c r="B295" s="14" t="s">
        <v>464</v>
      </c>
      <c r="C295" s="15" t="s">
        <v>465</v>
      </c>
      <c r="D295" s="13" t="s">
        <v>205</v>
      </c>
      <c r="E295" s="13">
        <v>1</v>
      </c>
      <c r="F295" s="13" t="s">
        <v>19</v>
      </c>
      <c r="G295" s="13" t="s">
        <v>97</v>
      </c>
      <c r="H295" s="13" t="s">
        <v>321</v>
      </c>
      <c r="I295" s="13">
        <v>18593169193</v>
      </c>
      <c r="J295" s="16" t="str">
        <f>_xlfn.DISPIMG("ID_7689091F32FF49698EA1F91EB0EC26B0",1)</f>
        <v>=DISPIMG("ID_7689091F32FF49698EA1F91EB0EC26B0",1)</v>
      </c>
    </row>
    <row r="296" spans="1:10">
      <c r="A296" s="17"/>
      <c r="B296" s="14"/>
      <c r="C296" s="19"/>
      <c r="D296" s="13" t="s">
        <v>466</v>
      </c>
      <c r="E296" s="13">
        <v>1</v>
      </c>
      <c r="F296" s="13" t="s">
        <v>19</v>
      </c>
      <c r="G296" s="13" t="s">
        <v>97</v>
      </c>
      <c r="H296" s="13"/>
      <c r="I296" s="13"/>
      <c r="J296" s="20"/>
    </row>
    <row r="297" spans="1:10">
      <c r="A297" s="17"/>
      <c r="B297" s="14"/>
      <c r="C297" s="19"/>
      <c r="D297" s="13" t="s">
        <v>467</v>
      </c>
      <c r="E297" s="13">
        <v>1</v>
      </c>
      <c r="F297" s="13" t="s">
        <v>19</v>
      </c>
      <c r="G297" s="13" t="s">
        <v>97</v>
      </c>
      <c r="H297" s="13"/>
      <c r="I297" s="13"/>
      <c r="J297" s="20"/>
    </row>
    <row r="298" spans="1:10">
      <c r="A298" s="13"/>
      <c r="B298" s="14"/>
      <c r="C298" s="19"/>
      <c r="D298" s="13" t="s">
        <v>468</v>
      </c>
      <c r="E298" s="13">
        <v>2</v>
      </c>
      <c r="F298" s="13" t="s">
        <v>19</v>
      </c>
      <c r="G298" s="13" t="s">
        <v>97</v>
      </c>
      <c r="H298" s="13"/>
      <c r="I298" s="13"/>
      <c r="J298" s="22"/>
    </row>
    <row r="299" spans="1:10">
      <c r="A299" s="17"/>
      <c r="B299" s="14"/>
      <c r="C299" s="19"/>
      <c r="D299" s="13" t="s">
        <v>469</v>
      </c>
      <c r="E299" s="13">
        <v>1</v>
      </c>
      <c r="F299" s="13" t="s">
        <v>19</v>
      </c>
      <c r="G299" s="13" t="s">
        <v>97</v>
      </c>
      <c r="H299" s="13"/>
      <c r="I299" s="13"/>
      <c r="J299" s="20"/>
    </row>
    <row r="300" spans="1:10">
      <c r="A300" s="17"/>
      <c r="B300" s="14"/>
      <c r="C300" s="19"/>
      <c r="D300" s="13" t="s">
        <v>470</v>
      </c>
      <c r="E300" s="13">
        <v>1</v>
      </c>
      <c r="F300" s="13" t="s">
        <v>19</v>
      </c>
      <c r="G300" s="13" t="s">
        <v>471</v>
      </c>
      <c r="H300" s="13"/>
      <c r="I300" s="13"/>
      <c r="J300" s="20"/>
    </row>
    <row r="301" spans="1:10">
      <c r="A301" s="17"/>
      <c r="B301" s="14"/>
      <c r="C301" s="19"/>
      <c r="D301" s="13" t="s">
        <v>472</v>
      </c>
      <c r="E301" s="13">
        <v>1</v>
      </c>
      <c r="F301" s="13" t="s">
        <v>19</v>
      </c>
      <c r="G301" s="13" t="s">
        <v>22</v>
      </c>
      <c r="H301" s="13"/>
      <c r="I301" s="13"/>
      <c r="J301" s="20"/>
    </row>
    <row r="302" spans="1:10">
      <c r="A302" s="17"/>
      <c r="B302" s="14"/>
      <c r="C302" s="19"/>
      <c r="D302" s="13" t="s">
        <v>473</v>
      </c>
      <c r="E302" s="13">
        <v>1</v>
      </c>
      <c r="F302" s="13" t="s">
        <v>19</v>
      </c>
      <c r="G302" s="13" t="s">
        <v>471</v>
      </c>
      <c r="H302" s="13"/>
      <c r="I302" s="13"/>
      <c r="J302" s="20"/>
    </row>
    <row r="303" spans="1:10">
      <c r="A303" s="17"/>
      <c r="B303" s="14"/>
      <c r="C303" s="19"/>
      <c r="D303" s="13" t="s">
        <v>474</v>
      </c>
      <c r="E303" s="13">
        <v>2</v>
      </c>
      <c r="F303" s="13" t="s">
        <v>19</v>
      </c>
      <c r="G303" s="13" t="s">
        <v>471</v>
      </c>
      <c r="H303" s="13"/>
      <c r="I303" s="13"/>
      <c r="J303" s="20"/>
    </row>
    <row r="304" spans="1:10">
      <c r="A304" s="17"/>
      <c r="B304" s="14"/>
      <c r="C304" s="19"/>
      <c r="D304" s="13" t="s">
        <v>475</v>
      </c>
      <c r="E304" s="13">
        <v>1</v>
      </c>
      <c r="F304" s="13" t="s">
        <v>19</v>
      </c>
      <c r="G304" s="13" t="s">
        <v>476</v>
      </c>
      <c r="H304" s="13"/>
      <c r="I304" s="13"/>
      <c r="J304" s="20"/>
    </row>
    <row r="305" spans="1:10">
      <c r="A305" s="17"/>
      <c r="B305" s="14"/>
      <c r="C305" s="19"/>
      <c r="D305" s="13" t="s">
        <v>477</v>
      </c>
      <c r="E305" s="13">
        <v>1</v>
      </c>
      <c r="F305" s="13" t="s">
        <v>19</v>
      </c>
      <c r="G305" s="13" t="s">
        <v>476</v>
      </c>
      <c r="H305" s="13"/>
      <c r="I305" s="13"/>
      <c r="J305" s="20"/>
    </row>
    <row r="306" spans="1:10">
      <c r="A306" s="17"/>
      <c r="B306" s="14"/>
      <c r="C306" s="19"/>
      <c r="D306" s="13" t="s">
        <v>478</v>
      </c>
      <c r="E306" s="13">
        <v>3</v>
      </c>
      <c r="F306" s="13" t="s">
        <v>19</v>
      </c>
      <c r="G306" s="13" t="s">
        <v>476</v>
      </c>
      <c r="H306" s="13"/>
      <c r="I306" s="13"/>
      <c r="J306" s="20"/>
    </row>
    <row r="307" spans="1:10">
      <c r="A307" s="17"/>
      <c r="B307" s="14"/>
      <c r="C307" s="19"/>
      <c r="D307" s="13" t="s">
        <v>479</v>
      </c>
      <c r="E307" s="13">
        <v>3</v>
      </c>
      <c r="F307" s="13" t="s">
        <v>19</v>
      </c>
      <c r="G307" s="13" t="s">
        <v>476</v>
      </c>
      <c r="H307" s="13"/>
      <c r="I307" s="13"/>
      <c r="J307" s="20"/>
    </row>
    <row r="308" spans="1:10">
      <c r="A308" s="17"/>
      <c r="B308" s="14"/>
      <c r="C308" s="19"/>
      <c r="D308" s="13" t="s">
        <v>480</v>
      </c>
      <c r="E308" s="13">
        <v>6</v>
      </c>
      <c r="F308" s="13" t="s">
        <v>19</v>
      </c>
      <c r="G308" s="13" t="s">
        <v>481</v>
      </c>
      <c r="H308" s="13"/>
      <c r="I308" s="13"/>
      <c r="J308" s="20"/>
    </row>
    <row r="309" spans="1:10">
      <c r="A309" s="17"/>
      <c r="B309" s="14"/>
      <c r="C309" s="19"/>
      <c r="D309" s="13" t="s">
        <v>482</v>
      </c>
      <c r="E309" s="13">
        <v>3</v>
      </c>
      <c r="F309" s="13" t="s">
        <v>19</v>
      </c>
      <c r="G309" s="13" t="s">
        <v>481</v>
      </c>
      <c r="H309" s="13"/>
      <c r="I309" s="13"/>
      <c r="J309" s="20"/>
    </row>
    <row r="310" spans="1:10">
      <c r="A310" s="17"/>
      <c r="B310" s="14"/>
      <c r="C310" s="19"/>
      <c r="D310" s="13" t="s">
        <v>483</v>
      </c>
      <c r="E310" s="13">
        <v>5</v>
      </c>
      <c r="F310" s="13" t="s">
        <v>19</v>
      </c>
      <c r="G310" s="13" t="s">
        <v>481</v>
      </c>
      <c r="H310" s="13"/>
      <c r="I310" s="13"/>
      <c r="J310" s="20"/>
    </row>
    <row r="311" spans="1:10">
      <c r="A311" s="17"/>
      <c r="B311" s="14"/>
      <c r="C311" s="19"/>
      <c r="D311" s="13" t="s">
        <v>433</v>
      </c>
      <c r="E311" s="13">
        <v>6</v>
      </c>
      <c r="F311" s="13" t="s">
        <v>14</v>
      </c>
      <c r="G311" s="13" t="s">
        <v>481</v>
      </c>
      <c r="H311" s="13"/>
      <c r="I311" s="13"/>
      <c r="J311" s="20"/>
    </row>
    <row r="312" spans="1:10">
      <c r="A312" s="17"/>
      <c r="B312" s="14"/>
      <c r="C312" s="19"/>
      <c r="D312" s="13" t="s">
        <v>484</v>
      </c>
      <c r="E312" s="13">
        <v>1</v>
      </c>
      <c r="F312" s="13" t="s">
        <v>14</v>
      </c>
      <c r="G312" s="13" t="s">
        <v>481</v>
      </c>
      <c r="H312" s="13"/>
      <c r="I312" s="13"/>
      <c r="J312" s="20"/>
    </row>
    <row r="313" spans="1:10">
      <c r="A313" s="17"/>
      <c r="B313" s="14"/>
      <c r="C313" s="19"/>
      <c r="D313" s="13" t="s">
        <v>485</v>
      </c>
      <c r="E313" s="13">
        <v>1</v>
      </c>
      <c r="F313" s="13" t="s">
        <v>14</v>
      </c>
      <c r="G313" s="13" t="s">
        <v>481</v>
      </c>
      <c r="H313" s="13"/>
      <c r="I313" s="13"/>
      <c r="J313" s="20"/>
    </row>
    <row r="314" spans="1:10">
      <c r="A314" s="13">
        <v>43</v>
      </c>
      <c r="B314" s="14" t="s">
        <v>486</v>
      </c>
      <c r="C314" s="15" t="s">
        <v>487</v>
      </c>
      <c r="D314" s="13" t="s">
        <v>31</v>
      </c>
      <c r="E314" s="13">
        <v>2</v>
      </c>
      <c r="F314" s="13" t="s">
        <v>19</v>
      </c>
      <c r="G314" s="13" t="s">
        <v>41</v>
      </c>
      <c r="H314" s="13" t="s">
        <v>488</v>
      </c>
      <c r="I314" s="13">
        <v>18923359563</v>
      </c>
      <c r="J314" s="16" t="str">
        <f>_xlfn.DISPIMG("ID_6DF3AB51CC24424F8FAEF058770A7FFA",1)</f>
        <v>=DISPIMG("ID_6DF3AB51CC24424F8FAEF058770A7FFA",1)</v>
      </c>
    </row>
    <row r="315" spans="1:10">
      <c r="A315" s="17"/>
      <c r="B315" s="14"/>
      <c r="C315" s="19"/>
      <c r="D315" s="13" t="s">
        <v>489</v>
      </c>
      <c r="E315" s="13">
        <v>2</v>
      </c>
      <c r="F315" s="13" t="s">
        <v>19</v>
      </c>
      <c r="G315" s="13" t="s">
        <v>22</v>
      </c>
      <c r="H315" s="13"/>
      <c r="I315" s="13"/>
      <c r="J315" s="20"/>
    </row>
    <row r="316" spans="1:10">
      <c r="A316" s="17"/>
      <c r="B316" s="14"/>
      <c r="C316" s="19"/>
      <c r="D316" s="13" t="s">
        <v>490</v>
      </c>
      <c r="E316" s="13">
        <v>2</v>
      </c>
      <c r="F316" s="13" t="s">
        <v>19</v>
      </c>
      <c r="G316" s="13" t="s">
        <v>241</v>
      </c>
      <c r="H316" s="13"/>
      <c r="I316" s="13"/>
      <c r="J316" s="20"/>
    </row>
    <row r="317" spans="1:10">
      <c r="A317" s="13"/>
      <c r="B317" s="14"/>
      <c r="C317" s="19"/>
      <c r="D317" s="13" t="s">
        <v>491</v>
      </c>
      <c r="E317" s="13">
        <v>2</v>
      </c>
      <c r="F317" s="13" t="s">
        <v>19</v>
      </c>
      <c r="G317" s="13" t="s">
        <v>248</v>
      </c>
      <c r="H317" s="13"/>
      <c r="I317" s="13"/>
      <c r="J317" s="22"/>
    </row>
    <row r="318" spans="1:10">
      <c r="A318" s="17"/>
      <c r="B318" s="14"/>
      <c r="C318" s="19"/>
      <c r="D318" s="13" t="s">
        <v>492</v>
      </c>
      <c r="E318" s="13">
        <v>2</v>
      </c>
      <c r="F318" s="13" t="s">
        <v>19</v>
      </c>
      <c r="G318" s="13" t="s">
        <v>248</v>
      </c>
      <c r="H318" s="13"/>
      <c r="I318" s="13"/>
      <c r="J318" s="20"/>
    </row>
    <row r="319" ht="39" customHeight="1" spans="1:10">
      <c r="A319" s="13">
        <v>44</v>
      </c>
      <c r="B319" s="14" t="s">
        <v>493</v>
      </c>
      <c r="C319" s="15" t="s">
        <v>494</v>
      </c>
      <c r="D319" s="13" t="s">
        <v>495</v>
      </c>
      <c r="E319" s="13">
        <v>5</v>
      </c>
      <c r="F319" s="13" t="s">
        <v>19</v>
      </c>
      <c r="G319" s="13" t="s">
        <v>496</v>
      </c>
      <c r="H319" s="13" t="s">
        <v>123</v>
      </c>
      <c r="I319" s="13">
        <v>13822333725</v>
      </c>
      <c r="J319" s="16" t="str">
        <f>_xlfn.DISPIMG("ID_1CFBCCDDBBBB4868A59D4717E2883265",1)</f>
        <v>=DISPIMG("ID_1CFBCCDDBBBB4868A59D4717E2883265",1)</v>
      </c>
    </row>
    <row r="320" ht="39" customHeight="1" spans="1:10">
      <c r="A320" s="17"/>
      <c r="B320" s="14"/>
      <c r="C320" s="19"/>
      <c r="D320" s="13" t="s">
        <v>37</v>
      </c>
      <c r="E320" s="13">
        <v>3</v>
      </c>
      <c r="F320" s="13" t="s">
        <v>14</v>
      </c>
      <c r="G320" s="13" t="s">
        <v>497</v>
      </c>
      <c r="H320" s="13"/>
      <c r="I320" s="13"/>
      <c r="J320" s="20"/>
    </row>
    <row r="321" ht="30" customHeight="1" spans="1:10">
      <c r="A321" s="13">
        <v>45</v>
      </c>
      <c r="B321" s="14" t="s">
        <v>498</v>
      </c>
      <c r="C321" s="15" t="s">
        <v>499</v>
      </c>
      <c r="D321" s="13" t="s">
        <v>500</v>
      </c>
      <c r="E321" s="13">
        <v>2</v>
      </c>
      <c r="F321" s="13" t="s">
        <v>19</v>
      </c>
      <c r="G321" s="13" t="s">
        <v>501</v>
      </c>
      <c r="H321" s="13" t="s">
        <v>321</v>
      </c>
      <c r="I321" s="13">
        <v>18026791526</v>
      </c>
      <c r="J321" s="16" t="str">
        <f>_xlfn.DISPIMG("ID_B5457EBD83F6412DAF582300BE52A7D9",1)</f>
        <v>=DISPIMG("ID_B5457EBD83F6412DAF582300BE52A7D9",1)</v>
      </c>
    </row>
    <row r="322" ht="30" customHeight="1" spans="1:10">
      <c r="A322" s="13"/>
      <c r="B322" s="14"/>
      <c r="C322" s="19"/>
      <c r="D322" s="13" t="s">
        <v>502</v>
      </c>
      <c r="E322" s="13">
        <v>2</v>
      </c>
      <c r="F322" s="13" t="s">
        <v>19</v>
      </c>
      <c r="G322" s="13" t="s">
        <v>501</v>
      </c>
      <c r="H322" s="13"/>
      <c r="I322" s="13"/>
      <c r="J322" s="22"/>
    </row>
    <row r="323" ht="30" customHeight="1" spans="1:10">
      <c r="A323" s="17"/>
      <c r="B323" s="14"/>
      <c r="C323" s="19"/>
      <c r="D323" s="13" t="s">
        <v>503</v>
      </c>
      <c r="E323" s="13">
        <v>2</v>
      </c>
      <c r="F323" s="13" t="s">
        <v>19</v>
      </c>
      <c r="G323" s="13" t="s">
        <v>22</v>
      </c>
      <c r="H323" s="13"/>
      <c r="I323" s="13"/>
      <c r="J323" s="20"/>
    </row>
    <row r="324" ht="30" customHeight="1" spans="1:10">
      <c r="A324" s="13"/>
      <c r="B324" s="14"/>
      <c r="C324" s="19"/>
      <c r="D324" s="13" t="s">
        <v>504</v>
      </c>
      <c r="E324" s="13">
        <v>2</v>
      </c>
      <c r="F324" s="13" t="s">
        <v>19</v>
      </c>
      <c r="G324" s="13" t="s">
        <v>22</v>
      </c>
      <c r="H324" s="13"/>
      <c r="I324" s="13"/>
      <c r="J324" s="22"/>
    </row>
    <row r="325" ht="19" customHeight="1" spans="1:10">
      <c r="A325" s="13">
        <v>46</v>
      </c>
      <c r="B325" s="14" t="s">
        <v>505</v>
      </c>
      <c r="C325" s="15" t="s">
        <v>506</v>
      </c>
      <c r="D325" s="13" t="s">
        <v>507</v>
      </c>
      <c r="E325" s="13">
        <v>2</v>
      </c>
      <c r="F325" s="13" t="s">
        <v>19</v>
      </c>
      <c r="G325" s="13" t="s">
        <v>508</v>
      </c>
      <c r="H325" s="13" t="s">
        <v>509</v>
      </c>
      <c r="I325" s="13">
        <v>13828061187</v>
      </c>
      <c r="J325" s="16" t="str">
        <f>_xlfn.DISPIMG("ID_2F33AF90F0C6402BAA851DE963731D5F",1)</f>
        <v>=DISPIMG("ID_2F33AF90F0C6402BAA851DE963731D5F",1)</v>
      </c>
    </row>
    <row r="326" ht="19" customHeight="1" spans="1:10">
      <c r="A326" s="17"/>
      <c r="B326" s="14"/>
      <c r="C326" s="19"/>
      <c r="D326" s="13" t="s">
        <v>510</v>
      </c>
      <c r="E326" s="13">
        <v>2</v>
      </c>
      <c r="F326" s="13" t="s">
        <v>19</v>
      </c>
      <c r="G326" s="13" t="s">
        <v>508</v>
      </c>
      <c r="H326" s="13"/>
      <c r="I326" s="13"/>
      <c r="J326" s="20"/>
    </row>
    <row r="327" ht="19" customHeight="1" spans="1:10">
      <c r="A327" s="17"/>
      <c r="B327" s="14"/>
      <c r="C327" s="19"/>
      <c r="D327" s="13" t="s">
        <v>511</v>
      </c>
      <c r="E327" s="13">
        <v>1</v>
      </c>
      <c r="F327" s="13" t="s">
        <v>19</v>
      </c>
      <c r="G327" s="13" t="s">
        <v>508</v>
      </c>
      <c r="H327" s="13"/>
      <c r="I327" s="13"/>
      <c r="J327" s="20"/>
    </row>
    <row r="328" ht="22" customHeight="1" spans="1:10">
      <c r="A328" s="13">
        <v>47</v>
      </c>
      <c r="B328" s="14" t="s">
        <v>512</v>
      </c>
      <c r="C328" s="15" t="s">
        <v>513</v>
      </c>
      <c r="D328" s="13" t="s">
        <v>514</v>
      </c>
      <c r="E328" s="13">
        <v>2</v>
      </c>
      <c r="F328" s="13" t="s">
        <v>19</v>
      </c>
      <c r="G328" s="13" t="s">
        <v>389</v>
      </c>
      <c r="H328" s="13" t="s">
        <v>515</v>
      </c>
      <c r="I328" s="13" t="s">
        <v>516</v>
      </c>
      <c r="J328" s="16" t="str">
        <f>_xlfn.DISPIMG("ID_AC6D333B435C4C00B321BBAA7D4B5DCB",1)</f>
        <v>=DISPIMG("ID_AC6D333B435C4C00B321BBAA7D4B5DCB",1)</v>
      </c>
    </row>
    <row r="329" ht="22" customHeight="1" spans="1:10">
      <c r="A329" s="17"/>
      <c r="B329" s="14"/>
      <c r="C329" s="19"/>
      <c r="D329" s="13" t="s">
        <v>517</v>
      </c>
      <c r="E329" s="13">
        <v>1</v>
      </c>
      <c r="F329" s="13" t="s">
        <v>19</v>
      </c>
      <c r="G329" s="13" t="s">
        <v>389</v>
      </c>
      <c r="H329" s="13"/>
      <c r="I329" s="13"/>
      <c r="J329" s="20"/>
    </row>
    <row r="330" ht="22" customHeight="1" spans="1:10">
      <c r="A330" s="17"/>
      <c r="B330" s="14"/>
      <c r="C330" s="19"/>
      <c r="D330" s="13" t="s">
        <v>194</v>
      </c>
      <c r="E330" s="13">
        <v>10</v>
      </c>
      <c r="F330" s="13" t="s">
        <v>19</v>
      </c>
      <c r="G330" s="13" t="s">
        <v>381</v>
      </c>
      <c r="H330" s="13"/>
      <c r="I330" s="13"/>
      <c r="J330" s="20"/>
    </row>
    <row r="331" ht="22" customHeight="1" spans="1:10">
      <c r="A331" s="13"/>
      <c r="B331" s="14"/>
      <c r="C331" s="19"/>
      <c r="D331" s="14" t="s">
        <v>518</v>
      </c>
      <c r="E331" s="13">
        <v>1</v>
      </c>
      <c r="F331" s="13" t="s">
        <v>65</v>
      </c>
      <c r="G331" s="13" t="s">
        <v>519</v>
      </c>
      <c r="H331" s="13"/>
      <c r="I331" s="13"/>
      <c r="J331" s="22"/>
    </row>
    <row r="332" ht="22" customHeight="1" spans="1:10">
      <c r="A332" s="17"/>
      <c r="B332" s="14"/>
      <c r="C332" s="19"/>
      <c r="D332" s="13" t="s">
        <v>37</v>
      </c>
      <c r="E332" s="13">
        <v>1</v>
      </c>
      <c r="F332" s="13" t="s">
        <v>14</v>
      </c>
      <c r="G332" s="13" t="s">
        <v>150</v>
      </c>
      <c r="H332" s="13"/>
      <c r="I332" s="13"/>
      <c r="J332" s="20"/>
    </row>
    <row r="333" ht="25" customHeight="1" spans="1:10">
      <c r="A333" s="13">
        <v>48</v>
      </c>
      <c r="B333" s="14" t="s">
        <v>520</v>
      </c>
      <c r="C333" s="15" t="s">
        <v>521</v>
      </c>
      <c r="D333" s="13" t="s">
        <v>522</v>
      </c>
      <c r="E333" s="13">
        <v>5</v>
      </c>
      <c r="F333" s="13" t="s">
        <v>19</v>
      </c>
      <c r="G333" s="13" t="s">
        <v>241</v>
      </c>
      <c r="H333" s="13" t="s">
        <v>523</v>
      </c>
      <c r="I333" s="13">
        <v>18785543541</v>
      </c>
      <c r="J333" s="16" t="str">
        <f>_xlfn.DISPIMG("ID_0877F96E8DFF4ACCA44157B257870341",1)</f>
        <v>=DISPIMG("ID_0877F96E8DFF4ACCA44157B257870341",1)</v>
      </c>
    </row>
    <row r="334" ht="25" customHeight="1" spans="1:10">
      <c r="A334" s="17"/>
      <c r="B334" s="14"/>
      <c r="C334" s="19"/>
      <c r="D334" s="13" t="s">
        <v>306</v>
      </c>
      <c r="E334" s="13">
        <v>5</v>
      </c>
      <c r="F334" s="13" t="s">
        <v>19</v>
      </c>
      <c r="G334" s="13" t="s">
        <v>241</v>
      </c>
      <c r="H334" s="13"/>
      <c r="I334" s="13"/>
      <c r="J334" s="20"/>
    </row>
    <row r="335" ht="25" customHeight="1" spans="1:10">
      <c r="A335" s="17"/>
      <c r="B335" s="14"/>
      <c r="C335" s="19"/>
      <c r="D335" s="13" t="s">
        <v>404</v>
      </c>
      <c r="E335" s="13">
        <v>10</v>
      </c>
      <c r="F335" s="13" t="s">
        <v>19</v>
      </c>
      <c r="G335" s="13" t="s">
        <v>241</v>
      </c>
      <c r="H335" s="13"/>
      <c r="I335" s="13"/>
      <c r="J335" s="20"/>
    </row>
    <row r="336" ht="25" customHeight="1" spans="1:10">
      <c r="A336" s="13"/>
      <c r="B336" s="14"/>
      <c r="C336" s="19"/>
      <c r="D336" s="13" t="s">
        <v>524</v>
      </c>
      <c r="E336" s="13">
        <v>5</v>
      </c>
      <c r="F336" s="13" t="s">
        <v>19</v>
      </c>
      <c r="G336" s="13" t="s">
        <v>22</v>
      </c>
      <c r="H336" s="13"/>
      <c r="I336" s="13"/>
      <c r="J336" s="22"/>
    </row>
    <row r="337" ht="25" customHeight="1" spans="1:10">
      <c r="A337" s="17"/>
      <c r="B337" s="14"/>
      <c r="C337" s="19"/>
      <c r="D337" s="13" t="s">
        <v>525</v>
      </c>
      <c r="E337" s="13">
        <v>5</v>
      </c>
      <c r="F337" s="13" t="s">
        <v>14</v>
      </c>
      <c r="G337" s="13" t="s">
        <v>325</v>
      </c>
      <c r="H337" s="13"/>
      <c r="I337" s="13"/>
      <c r="J337" s="20"/>
    </row>
    <row r="338" ht="25" customHeight="1" spans="1:10">
      <c r="A338" s="17"/>
      <c r="B338" s="14"/>
      <c r="C338" s="19"/>
      <c r="D338" s="13" t="s">
        <v>526</v>
      </c>
      <c r="E338" s="13">
        <v>1</v>
      </c>
      <c r="F338" s="13" t="s">
        <v>65</v>
      </c>
      <c r="G338" s="13" t="s">
        <v>84</v>
      </c>
      <c r="H338" s="13"/>
      <c r="I338" s="13"/>
      <c r="J338" s="20"/>
    </row>
    <row r="339" ht="21" customHeight="1" spans="1:10">
      <c r="A339" s="13">
        <v>49</v>
      </c>
      <c r="B339" s="14" t="s">
        <v>527</v>
      </c>
      <c r="C339" s="15" t="s">
        <v>528</v>
      </c>
      <c r="D339" s="14" t="s">
        <v>529</v>
      </c>
      <c r="E339" s="13">
        <v>50</v>
      </c>
      <c r="F339" s="13" t="s">
        <v>65</v>
      </c>
      <c r="G339" s="13" t="s">
        <v>530</v>
      </c>
      <c r="H339" s="13" t="s">
        <v>531</v>
      </c>
      <c r="I339" s="13">
        <v>17602059763</v>
      </c>
      <c r="J339" s="16" t="str">
        <f>_xlfn.DISPIMG("ID_1027EBBA137B44558803051031C61563",1)</f>
        <v>=DISPIMG("ID_1027EBBA137B44558803051031C61563",1)</v>
      </c>
    </row>
    <row r="340" ht="21" customHeight="1" spans="1:10">
      <c r="A340" s="17"/>
      <c r="B340" s="14"/>
      <c r="C340" s="19"/>
      <c r="D340" s="14" t="s">
        <v>532</v>
      </c>
      <c r="E340" s="13">
        <v>100</v>
      </c>
      <c r="F340" s="13" t="s">
        <v>19</v>
      </c>
      <c r="G340" s="13" t="s">
        <v>97</v>
      </c>
      <c r="H340" s="13"/>
      <c r="I340" s="13"/>
      <c r="J340" s="20"/>
    </row>
    <row r="341" ht="21" customHeight="1" spans="1:10">
      <c r="A341" s="17"/>
      <c r="B341" s="14"/>
      <c r="C341" s="19"/>
      <c r="D341" s="14" t="s">
        <v>532</v>
      </c>
      <c r="E341" s="13">
        <v>200</v>
      </c>
      <c r="F341" s="13" t="s">
        <v>14</v>
      </c>
      <c r="G341" s="13" t="s">
        <v>533</v>
      </c>
      <c r="H341" s="13"/>
      <c r="I341" s="13"/>
      <c r="J341" s="20"/>
    </row>
    <row r="342" spans="1:10">
      <c r="A342" s="13">
        <v>50</v>
      </c>
      <c r="B342" s="21" t="s">
        <v>534</v>
      </c>
      <c r="C342" s="15" t="s">
        <v>535</v>
      </c>
      <c r="D342" s="13" t="s">
        <v>536</v>
      </c>
      <c r="E342" s="13">
        <v>1</v>
      </c>
      <c r="F342" s="13" t="s">
        <v>19</v>
      </c>
      <c r="G342" s="13" t="s">
        <v>537</v>
      </c>
      <c r="H342" s="13" t="s">
        <v>345</v>
      </c>
      <c r="I342" s="13">
        <v>18211444599</v>
      </c>
      <c r="J342" s="16" t="str">
        <f>_xlfn.DISPIMG("ID_0C12E04178104AF7852D97EA1A351371",1)</f>
        <v>=DISPIMG("ID_0C12E04178104AF7852D97EA1A351371",1)</v>
      </c>
    </row>
    <row r="343" spans="1:10">
      <c r="A343" s="17"/>
      <c r="B343" s="14"/>
      <c r="C343" s="19"/>
      <c r="D343" s="13" t="s">
        <v>538</v>
      </c>
      <c r="E343" s="13">
        <v>2</v>
      </c>
      <c r="F343" s="13" t="s">
        <v>19</v>
      </c>
      <c r="G343" s="13" t="s">
        <v>97</v>
      </c>
      <c r="H343" s="13"/>
      <c r="I343" s="13"/>
      <c r="J343" s="20"/>
    </row>
    <row r="344" spans="1:10">
      <c r="A344" s="17"/>
      <c r="B344" s="14"/>
      <c r="C344" s="19"/>
      <c r="D344" s="13" t="s">
        <v>539</v>
      </c>
      <c r="E344" s="13">
        <v>1</v>
      </c>
      <c r="F344" s="13" t="s">
        <v>19</v>
      </c>
      <c r="G344" s="13" t="s">
        <v>97</v>
      </c>
      <c r="H344" s="13"/>
      <c r="I344" s="13"/>
      <c r="J344" s="20"/>
    </row>
    <row r="345" spans="1:10">
      <c r="A345" s="13"/>
      <c r="B345" s="14"/>
      <c r="C345" s="19"/>
      <c r="D345" s="13" t="s">
        <v>540</v>
      </c>
      <c r="E345" s="13">
        <v>3</v>
      </c>
      <c r="F345" s="13" t="s">
        <v>19</v>
      </c>
      <c r="G345" s="13" t="s">
        <v>97</v>
      </c>
      <c r="H345" s="13"/>
      <c r="I345" s="13"/>
      <c r="J345" s="22"/>
    </row>
    <row r="346" spans="1:10">
      <c r="A346" s="17"/>
      <c r="B346" s="14"/>
      <c r="C346" s="19"/>
      <c r="D346" s="13" t="s">
        <v>541</v>
      </c>
      <c r="E346" s="13">
        <v>1</v>
      </c>
      <c r="F346" s="13" t="s">
        <v>19</v>
      </c>
      <c r="G346" s="13" t="s">
        <v>97</v>
      </c>
      <c r="H346" s="13"/>
      <c r="I346" s="13"/>
      <c r="J346" s="20"/>
    </row>
    <row r="347" spans="1:10">
      <c r="A347" s="17"/>
      <c r="B347" s="14"/>
      <c r="C347" s="19"/>
      <c r="D347" s="13" t="s">
        <v>542</v>
      </c>
      <c r="E347" s="13">
        <v>2</v>
      </c>
      <c r="F347" s="13" t="s">
        <v>19</v>
      </c>
      <c r="G347" s="13" t="s">
        <v>97</v>
      </c>
      <c r="H347" s="13"/>
      <c r="I347" s="13"/>
      <c r="J347" s="20"/>
    </row>
    <row r="348" spans="1:10">
      <c r="A348" s="17"/>
      <c r="B348" s="14"/>
      <c r="C348" s="19"/>
      <c r="D348" s="13" t="s">
        <v>543</v>
      </c>
      <c r="E348" s="13">
        <v>1</v>
      </c>
      <c r="F348" s="13" t="s">
        <v>19</v>
      </c>
      <c r="G348" s="13" t="s">
        <v>97</v>
      </c>
      <c r="H348" s="13"/>
      <c r="I348" s="13"/>
      <c r="J348" s="20"/>
    </row>
    <row r="349" spans="1:10">
      <c r="A349" s="17"/>
      <c r="B349" s="14"/>
      <c r="C349" s="19"/>
      <c r="D349" s="13" t="s">
        <v>285</v>
      </c>
      <c r="E349" s="13">
        <v>1</v>
      </c>
      <c r="F349" s="13" t="s">
        <v>19</v>
      </c>
      <c r="G349" s="13" t="s">
        <v>97</v>
      </c>
      <c r="H349" s="13"/>
      <c r="I349" s="13"/>
      <c r="J349" s="20"/>
    </row>
    <row r="350" spans="1:10">
      <c r="A350" s="17"/>
      <c r="B350" s="14"/>
      <c r="C350" s="19"/>
      <c r="D350" s="13" t="s">
        <v>37</v>
      </c>
      <c r="E350" s="13">
        <v>1</v>
      </c>
      <c r="F350" s="13" t="s">
        <v>19</v>
      </c>
      <c r="G350" s="13" t="s">
        <v>97</v>
      </c>
      <c r="H350" s="13"/>
      <c r="I350" s="13"/>
      <c r="J350" s="20"/>
    </row>
    <row r="351" spans="1:10">
      <c r="A351" s="17"/>
      <c r="B351" s="14"/>
      <c r="C351" s="19"/>
      <c r="D351" s="13" t="s">
        <v>544</v>
      </c>
      <c r="E351" s="13">
        <v>1</v>
      </c>
      <c r="F351" s="13" t="s">
        <v>19</v>
      </c>
      <c r="G351" s="13" t="s">
        <v>97</v>
      </c>
      <c r="H351" s="13"/>
      <c r="I351" s="13"/>
      <c r="J351" s="20"/>
    </row>
    <row r="352" spans="1:10">
      <c r="A352" s="17"/>
      <c r="B352" s="14"/>
      <c r="C352" s="19"/>
      <c r="D352" s="13" t="s">
        <v>545</v>
      </c>
      <c r="E352" s="13">
        <v>1</v>
      </c>
      <c r="F352" s="13" t="s">
        <v>19</v>
      </c>
      <c r="G352" s="13" t="s">
        <v>537</v>
      </c>
      <c r="H352" s="13"/>
      <c r="I352" s="13"/>
      <c r="J352" s="20"/>
    </row>
    <row r="353" spans="1:10">
      <c r="A353" s="17"/>
      <c r="B353" s="14"/>
      <c r="C353" s="19"/>
      <c r="D353" s="13" t="s">
        <v>546</v>
      </c>
      <c r="E353" s="13">
        <v>1</v>
      </c>
      <c r="F353" s="13" t="s">
        <v>19</v>
      </c>
      <c r="G353" s="13" t="s">
        <v>537</v>
      </c>
      <c r="H353" s="13"/>
      <c r="I353" s="13"/>
      <c r="J353" s="20"/>
    </row>
    <row r="354" spans="1:10">
      <c r="A354" s="17"/>
      <c r="B354" s="14"/>
      <c r="C354" s="19"/>
      <c r="D354" s="13" t="s">
        <v>547</v>
      </c>
      <c r="E354" s="13">
        <v>1</v>
      </c>
      <c r="F354" s="13" t="s">
        <v>19</v>
      </c>
      <c r="G354" s="13" t="s">
        <v>537</v>
      </c>
      <c r="H354" s="13"/>
      <c r="I354" s="13"/>
      <c r="J354" s="20"/>
    </row>
    <row r="355" spans="1:10">
      <c r="A355" s="17"/>
      <c r="B355" s="14"/>
      <c r="C355" s="19"/>
      <c r="D355" s="13" t="s">
        <v>25</v>
      </c>
      <c r="E355" s="13">
        <v>3</v>
      </c>
      <c r="F355" s="13" t="s">
        <v>19</v>
      </c>
      <c r="G355" s="13" t="s">
        <v>97</v>
      </c>
      <c r="H355" s="13"/>
      <c r="I355" s="13"/>
      <c r="J355" s="20"/>
    </row>
    <row r="356" spans="1:10">
      <c r="A356" s="17"/>
      <c r="B356" s="14"/>
      <c r="C356" s="19"/>
      <c r="D356" s="13" t="s">
        <v>548</v>
      </c>
      <c r="E356" s="13">
        <v>1</v>
      </c>
      <c r="F356" s="13" t="s">
        <v>19</v>
      </c>
      <c r="G356" s="13" t="s">
        <v>537</v>
      </c>
      <c r="H356" s="13"/>
      <c r="I356" s="13"/>
      <c r="J356" s="20"/>
    </row>
    <row r="357" spans="1:10">
      <c r="A357" s="17"/>
      <c r="B357" s="14"/>
      <c r="C357" s="19"/>
      <c r="D357" s="13" t="s">
        <v>549</v>
      </c>
      <c r="E357" s="13">
        <v>1</v>
      </c>
      <c r="F357" s="13" t="s">
        <v>19</v>
      </c>
      <c r="G357" s="13" t="s">
        <v>97</v>
      </c>
      <c r="H357" s="13"/>
      <c r="I357" s="13"/>
      <c r="J357" s="20"/>
    </row>
    <row r="358" spans="1:10">
      <c r="A358" s="17"/>
      <c r="B358" s="14"/>
      <c r="C358" s="19"/>
      <c r="D358" s="13" t="s">
        <v>162</v>
      </c>
      <c r="E358" s="13">
        <v>1</v>
      </c>
      <c r="F358" s="13" t="s">
        <v>19</v>
      </c>
      <c r="G358" s="13" t="s">
        <v>537</v>
      </c>
      <c r="H358" s="13"/>
      <c r="I358" s="13"/>
      <c r="J358" s="20"/>
    </row>
    <row r="359" spans="1:10">
      <c r="A359" s="13">
        <v>51</v>
      </c>
      <c r="B359" s="14" t="s">
        <v>550</v>
      </c>
      <c r="C359" s="15" t="s">
        <v>551</v>
      </c>
      <c r="D359" s="24" t="s">
        <v>552</v>
      </c>
      <c r="E359" s="25">
        <v>5</v>
      </c>
      <c r="F359" s="13" t="s">
        <v>14</v>
      </c>
      <c r="G359" s="13" t="s">
        <v>179</v>
      </c>
      <c r="H359" s="13" t="s">
        <v>553</v>
      </c>
      <c r="I359" s="13">
        <v>15625059135</v>
      </c>
      <c r="J359" s="16" t="str">
        <f>_xlfn.DISPIMG("ID_E07D0028BF2B4110BBB99F580E668176",1)</f>
        <v>=DISPIMG("ID_E07D0028BF2B4110BBB99F580E668176",1)</v>
      </c>
    </row>
    <row r="360" spans="1:10">
      <c r="A360" s="17"/>
      <c r="B360" s="14"/>
      <c r="C360" s="19"/>
      <c r="D360" s="24" t="s">
        <v>554</v>
      </c>
      <c r="E360" s="25">
        <v>6</v>
      </c>
      <c r="F360" s="13" t="s">
        <v>19</v>
      </c>
      <c r="G360" s="13" t="s">
        <v>188</v>
      </c>
      <c r="H360" s="13"/>
      <c r="I360" s="13"/>
      <c r="J360" s="20"/>
    </row>
    <row r="361" spans="1:10">
      <c r="A361" s="17"/>
      <c r="B361" s="14"/>
      <c r="C361" s="19"/>
      <c r="D361" s="24" t="s">
        <v>555</v>
      </c>
      <c r="E361" s="25">
        <v>8</v>
      </c>
      <c r="F361" s="13" t="s">
        <v>19</v>
      </c>
      <c r="G361" s="13" t="s">
        <v>241</v>
      </c>
      <c r="H361" s="13"/>
      <c r="I361" s="13"/>
      <c r="J361" s="20"/>
    </row>
    <row r="362" spans="1:10">
      <c r="A362" s="13"/>
      <c r="B362" s="14"/>
      <c r="C362" s="19"/>
      <c r="D362" s="24" t="s">
        <v>556</v>
      </c>
      <c r="E362" s="25">
        <v>10</v>
      </c>
      <c r="F362" s="13" t="s">
        <v>19</v>
      </c>
      <c r="G362" s="13" t="s">
        <v>49</v>
      </c>
      <c r="H362" s="13"/>
      <c r="I362" s="13"/>
      <c r="J362" s="22"/>
    </row>
    <row r="363" spans="1:10">
      <c r="A363" s="17"/>
      <c r="B363" s="14"/>
      <c r="C363" s="19"/>
      <c r="D363" s="24" t="s">
        <v>185</v>
      </c>
      <c r="E363" s="25">
        <v>5</v>
      </c>
      <c r="F363" s="13" t="s">
        <v>19</v>
      </c>
      <c r="G363" s="13" t="s">
        <v>188</v>
      </c>
      <c r="H363" s="13"/>
      <c r="I363" s="13"/>
      <c r="J363" s="20"/>
    </row>
    <row r="364" spans="1:10">
      <c r="A364" s="17"/>
      <c r="B364" s="14"/>
      <c r="C364" s="19"/>
      <c r="D364" s="24" t="s">
        <v>557</v>
      </c>
      <c r="E364" s="25">
        <v>10</v>
      </c>
      <c r="F364" s="13" t="s">
        <v>14</v>
      </c>
      <c r="G364" s="13" t="s">
        <v>97</v>
      </c>
      <c r="H364" s="13"/>
      <c r="I364" s="13"/>
      <c r="J364" s="20"/>
    </row>
    <row r="365" spans="1:10">
      <c r="A365" s="17"/>
      <c r="B365" s="14"/>
      <c r="C365" s="19"/>
      <c r="D365" s="24" t="s">
        <v>43</v>
      </c>
      <c r="E365" s="25">
        <v>10</v>
      </c>
      <c r="F365" s="13" t="s">
        <v>19</v>
      </c>
      <c r="G365" s="13" t="s">
        <v>49</v>
      </c>
      <c r="H365" s="13"/>
      <c r="I365" s="13"/>
      <c r="J365" s="20"/>
    </row>
    <row r="366" spans="1:10">
      <c r="A366" s="17"/>
      <c r="B366" s="14"/>
      <c r="C366" s="19"/>
      <c r="D366" s="24" t="s">
        <v>558</v>
      </c>
      <c r="E366" s="25">
        <v>10</v>
      </c>
      <c r="F366" s="13" t="s">
        <v>19</v>
      </c>
      <c r="G366" s="13" t="s">
        <v>49</v>
      </c>
      <c r="H366" s="13"/>
      <c r="I366" s="13"/>
      <c r="J366" s="20"/>
    </row>
    <row r="367" spans="1:10">
      <c r="A367" s="17"/>
      <c r="B367" s="14"/>
      <c r="C367" s="19"/>
      <c r="D367" s="24" t="s">
        <v>48</v>
      </c>
      <c r="E367" s="25">
        <v>15</v>
      </c>
      <c r="F367" s="13" t="s">
        <v>19</v>
      </c>
      <c r="G367" s="13" t="s">
        <v>49</v>
      </c>
      <c r="H367" s="13"/>
      <c r="I367" s="13"/>
      <c r="J367" s="20"/>
    </row>
    <row r="368" ht="30" customHeight="1" spans="1:10">
      <c r="A368" s="13">
        <v>52</v>
      </c>
      <c r="B368" s="14" t="s">
        <v>559</v>
      </c>
      <c r="C368" s="15" t="s">
        <v>560</v>
      </c>
      <c r="D368" s="13" t="s">
        <v>561</v>
      </c>
      <c r="E368" s="13">
        <v>15</v>
      </c>
      <c r="F368" s="13" t="s">
        <v>19</v>
      </c>
      <c r="G368" s="13" t="s">
        <v>562</v>
      </c>
      <c r="H368" s="13" t="s">
        <v>284</v>
      </c>
      <c r="I368" s="13">
        <v>18693170081</v>
      </c>
      <c r="J368" s="16" t="str">
        <f>_xlfn.DISPIMG("ID_761109FE49864043A47FCBD194497FBF",1)</f>
        <v>=DISPIMG("ID_761109FE49864043A47FCBD194497FBF",1)</v>
      </c>
    </row>
    <row r="369" ht="30" customHeight="1" spans="1:10">
      <c r="A369" s="17"/>
      <c r="B369" s="14"/>
      <c r="C369" s="19"/>
      <c r="D369" s="13" t="s">
        <v>563</v>
      </c>
      <c r="E369" s="13">
        <v>20</v>
      </c>
      <c r="F369" s="13" t="s">
        <v>19</v>
      </c>
      <c r="G369" s="13" t="s">
        <v>562</v>
      </c>
      <c r="H369" s="13"/>
      <c r="I369" s="13"/>
      <c r="J369" s="20"/>
    </row>
    <row r="370" ht="30" customHeight="1" spans="1:10">
      <c r="A370" s="17"/>
      <c r="B370" s="14"/>
      <c r="C370" s="19"/>
      <c r="D370" s="13" t="s">
        <v>564</v>
      </c>
      <c r="E370" s="13">
        <v>100</v>
      </c>
      <c r="F370" s="13" t="s">
        <v>14</v>
      </c>
      <c r="G370" s="13" t="s">
        <v>562</v>
      </c>
      <c r="H370" s="13"/>
      <c r="I370" s="13"/>
      <c r="J370" s="20"/>
    </row>
    <row r="371" ht="30" customHeight="1" spans="1:10">
      <c r="A371" s="13"/>
      <c r="B371" s="14"/>
      <c r="C371" s="19"/>
      <c r="D371" s="13" t="s">
        <v>565</v>
      </c>
      <c r="E371" s="13">
        <v>100</v>
      </c>
      <c r="F371" s="13" t="s">
        <v>65</v>
      </c>
      <c r="G371" s="13" t="s">
        <v>562</v>
      </c>
      <c r="H371" s="13"/>
      <c r="I371" s="13"/>
      <c r="J371" s="22"/>
    </row>
    <row r="372" ht="18" customHeight="1" spans="1:10">
      <c r="A372" s="13">
        <v>53</v>
      </c>
      <c r="B372" s="14" t="s">
        <v>566</v>
      </c>
      <c r="C372" s="15" t="s">
        <v>567</v>
      </c>
      <c r="D372" s="13" t="s">
        <v>568</v>
      </c>
      <c r="E372" s="13">
        <v>2</v>
      </c>
      <c r="F372" s="13" t="s">
        <v>65</v>
      </c>
      <c r="G372" s="13" t="s">
        <v>569</v>
      </c>
      <c r="H372" s="13" t="s">
        <v>570</v>
      </c>
      <c r="I372" s="13" t="s">
        <v>571</v>
      </c>
      <c r="J372" s="16" t="str">
        <f>_xlfn.DISPIMG("ID_852EE38A7B88403DAC945AECCB0F6281",1)</f>
        <v>=DISPIMG("ID_852EE38A7B88403DAC945AECCB0F6281",1)</v>
      </c>
    </row>
    <row r="373" ht="18" customHeight="1" spans="1:10">
      <c r="A373" s="17"/>
      <c r="B373" s="14"/>
      <c r="C373" s="19"/>
      <c r="D373" s="13" t="s">
        <v>572</v>
      </c>
      <c r="E373" s="13">
        <v>2</v>
      </c>
      <c r="F373" s="13" t="s">
        <v>65</v>
      </c>
      <c r="G373" s="13" t="s">
        <v>569</v>
      </c>
      <c r="H373" s="13"/>
      <c r="I373" s="13"/>
      <c r="J373" s="20"/>
    </row>
    <row r="374" ht="18" customHeight="1" spans="1:10">
      <c r="A374" s="17"/>
      <c r="B374" s="14"/>
      <c r="C374" s="19"/>
      <c r="D374" s="13" t="s">
        <v>573</v>
      </c>
      <c r="E374" s="13">
        <v>1</v>
      </c>
      <c r="F374" s="13" t="s">
        <v>14</v>
      </c>
      <c r="G374" s="13" t="s">
        <v>574</v>
      </c>
      <c r="H374" s="13"/>
      <c r="I374" s="13"/>
      <c r="J374" s="20"/>
    </row>
    <row r="375" ht="18" customHeight="1" spans="1:10">
      <c r="A375" s="13"/>
      <c r="B375" s="14"/>
      <c r="C375" s="19"/>
      <c r="D375" s="13" t="s">
        <v>575</v>
      </c>
      <c r="E375" s="13">
        <v>1</v>
      </c>
      <c r="F375" s="13" t="s">
        <v>14</v>
      </c>
      <c r="G375" s="13" t="s">
        <v>576</v>
      </c>
      <c r="H375" s="13"/>
      <c r="I375" s="13"/>
      <c r="J375" s="22"/>
    </row>
    <row r="376" ht="18" customHeight="1" spans="1:10">
      <c r="A376" s="17"/>
      <c r="B376" s="14"/>
      <c r="C376" s="19"/>
      <c r="D376" s="13" t="s">
        <v>577</v>
      </c>
      <c r="E376" s="13">
        <v>1</v>
      </c>
      <c r="F376" s="13" t="s">
        <v>65</v>
      </c>
      <c r="G376" s="13" t="s">
        <v>569</v>
      </c>
      <c r="H376" s="13"/>
      <c r="I376" s="13"/>
      <c r="J376" s="20"/>
    </row>
    <row r="377" ht="18" customHeight="1" spans="1:10">
      <c r="A377" s="17"/>
      <c r="B377" s="14"/>
      <c r="C377" s="19"/>
      <c r="D377" s="13" t="s">
        <v>578</v>
      </c>
      <c r="E377" s="13">
        <v>1</v>
      </c>
      <c r="F377" s="13" t="s">
        <v>65</v>
      </c>
      <c r="G377" s="13" t="s">
        <v>569</v>
      </c>
      <c r="H377" s="13"/>
      <c r="I377" s="13"/>
      <c r="J377" s="20"/>
    </row>
    <row r="378" ht="18" customHeight="1" spans="1:10">
      <c r="A378" s="17"/>
      <c r="B378" s="14"/>
      <c r="C378" s="19"/>
      <c r="D378" s="13" t="s">
        <v>579</v>
      </c>
      <c r="E378" s="13">
        <v>1</v>
      </c>
      <c r="F378" s="13" t="s">
        <v>14</v>
      </c>
      <c r="G378" s="13" t="s">
        <v>576</v>
      </c>
      <c r="H378" s="13"/>
      <c r="I378" s="13"/>
      <c r="J378" s="20"/>
    </row>
    <row r="379" spans="1:10">
      <c r="A379" s="13">
        <v>54</v>
      </c>
      <c r="B379" s="21" t="s">
        <v>580</v>
      </c>
      <c r="C379" s="15" t="s">
        <v>581</v>
      </c>
      <c r="D379" s="13" t="s">
        <v>582</v>
      </c>
      <c r="E379" s="13">
        <v>1</v>
      </c>
      <c r="F379" s="13" t="s">
        <v>19</v>
      </c>
      <c r="G379" s="13" t="s">
        <v>583</v>
      </c>
      <c r="H379" s="13" t="s">
        <v>584</v>
      </c>
      <c r="I379" s="13">
        <v>13809668905</v>
      </c>
      <c r="J379" s="16" t="str">
        <f>_xlfn.DISPIMG("ID_0B8C5641DED44EFF87F3CE1C1656E842",1)</f>
        <v>=DISPIMG("ID_0B8C5641DED44EFF87F3CE1C1656E842",1)</v>
      </c>
    </row>
    <row r="380" spans="1:10">
      <c r="A380" s="17"/>
      <c r="B380" s="14"/>
      <c r="C380" s="19"/>
      <c r="D380" s="13" t="s">
        <v>585</v>
      </c>
      <c r="E380" s="13">
        <v>1</v>
      </c>
      <c r="F380" s="13" t="s">
        <v>14</v>
      </c>
      <c r="G380" s="13" t="s">
        <v>586</v>
      </c>
      <c r="H380" s="13"/>
      <c r="I380" s="13"/>
      <c r="J380" s="20"/>
    </row>
    <row r="381" spans="1:10">
      <c r="A381" s="17"/>
      <c r="B381" s="14"/>
      <c r="C381" s="19"/>
      <c r="D381" s="13" t="s">
        <v>587</v>
      </c>
      <c r="E381" s="13">
        <v>1</v>
      </c>
      <c r="F381" s="13" t="s">
        <v>14</v>
      </c>
      <c r="G381" s="13" t="s">
        <v>586</v>
      </c>
      <c r="H381" s="13"/>
      <c r="I381" s="13"/>
      <c r="J381" s="20"/>
    </row>
    <row r="382" spans="1:10">
      <c r="A382" s="13"/>
      <c r="B382" s="14"/>
      <c r="C382" s="19"/>
      <c r="D382" s="13" t="s">
        <v>588</v>
      </c>
      <c r="E382" s="13">
        <v>1</v>
      </c>
      <c r="F382" s="13" t="s">
        <v>14</v>
      </c>
      <c r="G382" s="13" t="s">
        <v>586</v>
      </c>
      <c r="H382" s="13"/>
      <c r="I382" s="13"/>
      <c r="J382" s="22"/>
    </row>
    <row r="383" spans="1:10">
      <c r="A383" s="17"/>
      <c r="B383" s="14"/>
      <c r="C383" s="19"/>
      <c r="D383" s="13" t="s">
        <v>589</v>
      </c>
      <c r="E383" s="13">
        <v>1</v>
      </c>
      <c r="F383" s="13" t="s">
        <v>19</v>
      </c>
      <c r="G383" s="13" t="s">
        <v>583</v>
      </c>
      <c r="H383" s="13"/>
      <c r="I383" s="13"/>
      <c r="J383" s="20"/>
    </row>
    <row r="384" spans="1:10">
      <c r="A384" s="17"/>
      <c r="B384" s="14"/>
      <c r="C384" s="19"/>
      <c r="D384" s="13" t="s">
        <v>590</v>
      </c>
      <c r="E384" s="13">
        <v>1</v>
      </c>
      <c r="F384" s="13" t="s">
        <v>14</v>
      </c>
      <c r="G384" s="13" t="s">
        <v>586</v>
      </c>
      <c r="H384" s="13"/>
      <c r="I384" s="13"/>
      <c r="J384" s="20"/>
    </row>
    <row r="385" spans="1:10">
      <c r="A385" s="17"/>
      <c r="B385" s="14"/>
      <c r="C385" s="19"/>
      <c r="D385" s="13" t="s">
        <v>591</v>
      </c>
      <c r="E385" s="13">
        <v>1</v>
      </c>
      <c r="F385" s="13" t="s">
        <v>14</v>
      </c>
      <c r="G385" s="13" t="s">
        <v>586</v>
      </c>
      <c r="H385" s="13"/>
      <c r="I385" s="13"/>
      <c r="J385" s="20"/>
    </row>
    <row r="386" spans="1:10">
      <c r="A386" s="17"/>
      <c r="B386" s="14"/>
      <c r="C386" s="19"/>
      <c r="D386" s="13" t="s">
        <v>592</v>
      </c>
      <c r="E386" s="13">
        <v>1</v>
      </c>
      <c r="F386" s="13" t="s">
        <v>14</v>
      </c>
      <c r="G386" s="13" t="s">
        <v>586</v>
      </c>
      <c r="H386" s="13"/>
      <c r="I386" s="13"/>
      <c r="J386" s="20"/>
    </row>
    <row r="387" spans="1:10">
      <c r="A387" s="17"/>
      <c r="B387" s="14"/>
      <c r="C387" s="19"/>
      <c r="D387" s="13" t="s">
        <v>593</v>
      </c>
      <c r="E387" s="13">
        <v>1</v>
      </c>
      <c r="F387" s="13" t="s">
        <v>19</v>
      </c>
      <c r="G387" s="13" t="s">
        <v>583</v>
      </c>
      <c r="H387" s="13"/>
      <c r="I387" s="13"/>
      <c r="J387" s="20"/>
    </row>
    <row r="388" ht="41" customHeight="1" spans="1:10">
      <c r="A388" s="13">
        <v>55</v>
      </c>
      <c r="B388" s="21" t="s">
        <v>594</v>
      </c>
      <c r="C388" s="15" t="s">
        <v>595</v>
      </c>
      <c r="D388" s="24" t="s">
        <v>596</v>
      </c>
      <c r="E388" s="25">
        <v>3</v>
      </c>
      <c r="F388" s="24" t="s">
        <v>14</v>
      </c>
      <c r="G388" s="24" t="s">
        <v>597</v>
      </c>
      <c r="H388" s="13" t="s">
        <v>598</v>
      </c>
      <c r="I388" s="13" t="s">
        <v>599</v>
      </c>
      <c r="J388" s="16" t="str">
        <f>_xlfn.DISPIMG("ID_85DB515A1A9243D89625D7CD95FEDA88",1)</f>
        <v>=DISPIMG("ID_85DB515A1A9243D89625D7CD95FEDA88",1)</v>
      </c>
    </row>
    <row r="389" ht="41" customHeight="1" spans="1:10">
      <c r="A389" s="13"/>
      <c r="B389" s="21"/>
      <c r="C389" s="15"/>
      <c r="D389" s="24" t="s">
        <v>600</v>
      </c>
      <c r="E389" s="25">
        <v>37</v>
      </c>
      <c r="F389" s="24" t="s">
        <v>14</v>
      </c>
      <c r="G389" s="24" t="s">
        <v>597</v>
      </c>
      <c r="H389" s="13"/>
      <c r="I389" s="13"/>
      <c r="J389" s="16"/>
    </row>
    <row r="390" ht="41" customHeight="1" spans="1:10">
      <c r="A390" s="17"/>
      <c r="B390" s="14"/>
      <c r="C390" s="19"/>
      <c r="D390" s="24" t="s">
        <v>601</v>
      </c>
      <c r="E390" s="25">
        <v>220</v>
      </c>
      <c r="F390" s="24" t="s">
        <v>14</v>
      </c>
      <c r="G390" s="24" t="s">
        <v>597</v>
      </c>
      <c r="H390" s="13"/>
      <c r="I390" s="13"/>
      <c r="J390" s="20"/>
    </row>
    <row r="391" spans="1:10">
      <c r="A391" s="13">
        <v>56</v>
      </c>
      <c r="B391" s="14" t="s">
        <v>602</v>
      </c>
      <c r="C391" s="15" t="s">
        <v>603</v>
      </c>
      <c r="D391" s="13" t="s">
        <v>604</v>
      </c>
      <c r="E391" s="13">
        <v>1</v>
      </c>
      <c r="F391" s="13" t="s">
        <v>14</v>
      </c>
      <c r="G391" s="13" t="s">
        <v>84</v>
      </c>
      <c r="H391" s="13" t="s">
        <v>605</v>
      </c>
      <c r="I391" s="13">
        <v>13824256286</v>
      </c>
      <c r="J391" s="16" t="str">
        <f>_xlfn.DISPIMG("ID_B7807476171548A592131EE5F40B8E19",1)</f>
        <v>=DISPIMG("ID_B7807476171548A592131EE5F40B8E19",1)</v>
      </c>
    </row>
    <row r="392" spans="1:10">
      <c r="A392" s="17"/>
      <c r="B392" s="14"/>
      <c r="C392" s="19"/>
      <c r="D392" s="13" t="s">
        <v>606</v>
      </c>
      <c r="E392" s="13">
        <v>1</v>
      </c>
      <c r="F392" s="13" t="s">
        <v>19</v>
      </c>
      <c r="G392" s="13" t="s">
        <v>84</v>
      </c>
      <c r="H392" s="13"/>
      <c r="I392" s="13"/>
      <c r="J392" s="20"/>
    </row>
    <row r="393" spans="1:10">
      <c r="A393" s="17"/>
      <c r="B393" s="14"/>
      <c r="C393" s="19"/>
      <c r="D393" s="13" t="s">
        <v>607</v>
      </c>
      <c r="E393" s="13">
        <v>1</v>
      </c>
      <c r="F393" s="13" t="s">
        <v>19</v>
      </c>
      <c r="G393" s="13" t="s">
        <v>84</v>
      </c>
      <c r="H393" s="13"/>
      <c r="I393" s="13"/>
      <c r="J393" s="20"/>
    </row>
    <row r="394" spans="1:10">
      <c r="A394" s="13"/>
      <c r="B394" s="14"/>
      <c r="C394" s="19"/>
      <c r="D394" s="13" t="s">
        <v>608</v>
      </c>
      <c r="E394" s="13">
        <v>1</v>
      </c>
      <c r="F394" s="13" t="s">
        <v>19</v>
      </c>
      <c r="G394" s="13" t="s">
        <v>84</v>
      </c>
      <c r="H394" s="13"/>
      <c r="I394" s="13"/>
      <c r="J394" s="22"/>
    </row>
    <row r="395" spans="1:10">
      <c r="A395" s="17"/>
      <c r="B395" s="14"/>
      <c r="C395" s="19"/>
      <c r="D395" s="13" t="s">
        <v>609</v>
      </c>
      <c r="E395" s="13">
        <v>1</v>
      </c>
      <c r="F395" s="13" t="s">
        <v>19</v>
      </c>
      <c r="G395" s="13" t="s">
        <v>84</v>
      </c>
      <c r="H395" s="13"/>
      <c r="I395" s="13"/>
      <c r="J395" s="20"/>
    </row>
    <row r="396" spans="1:10">
      <c r="A396" s="17"/>
      <c r="B396" s="14"/>
      <c r="C396" s="19"/>
      <c r="D396" s="13" t="s">
        <v>610</v>
      </c>
      <c r="E396" s="13">
        <v>1</v>
      </c>
      <c r="F396" s="13" t="s">
        <v>19</v>
      </c>
      <c r="G396" s="13" t="s">
        <v>84</v>
      </c>
      <c r="H396" s="13"/>
      <c r="I396" s="13"/>
      <c r="J396" s="20"/>
    </row>
    <row r="397" spans="1:10">
      <c r="A397" s="17"/>
      <c r="B397" s="14"/>
      <c r="C397" s="19"/>
      <c r="D397" s="13" t="s">
        <v>40</v>
      </c>
      <c r="E397" s="13">
        <v>1</v>
      </c>
      <c r="F397" s="13" t="s">
        <v>19</v>
      </c>
      <c r="G397" s="13" t="s">
        <v>84</v>
      </c>
      <c r="H397" s="13"/>
      <c r="I397" s="13"/>
      <c r="J397" s="20"/>
    </row>
    <row r="398" spans="1:10">
      <c r="A398" s="17"/>
      <c r="B398" s="14"/>
      <c r="C398" s="19"/>
      <c r="D398" s="13" t="s">
        <v>611</v>
      </c>
      <c r="E398" s="13">
        <v>1</v>
      </c>
      <c r="F398" s="13" t="s">
        <v>19</v>
      </c>
      <c r="G398" s="13" t="s">
        <v>84</v>
      </c>
      <c r="H398" s="13"/>
      <c r="I398" s="13"/>
      <c r="J398" s="20"/>
    </row>
    <row r="399" spans="1:10">
      <c r="A399" s="17"/>
      <c r="B399" s="14"/>
      <c r="C399" s="19"/>
      <c r="D399" s="13" t="s">
        <v>612</v>
      </c>
      <c r="E399" s="13">
        <v>1</v>
      </c>
      <c r="F399" s="13" t="s">
        <v>19</v>
      </c>
      <c r="G399" s="13" t="s">
        <v>84</v>
      </c>
      <c r="H399" s="13"/>
      <c r="I399" s="13"/>
      <c r="J399" s="20"/>
    </row>
    <row r="400" spans="1:10">
      <c r="A400" s="17"/>
      <c r="B400" s="14"/>
      <c r="C400" s="19"/>
      <c r="D400" s="13" t="s">
        <v>613</v>
      </c>
      <c r="E400" s="13">
        <v>1</v>
      </c>
      <c r="F400" s="13" t="s">
        <v>14</v>
      </c>
      <c r="G400" s="13" t="s">
        <v>84</v>
      </c>
      <c r="H400" s="13"/>
      <c r="I400" s="13"/>
      <c r="J400" s="20"/>
    </row>
    <row r="401" spans="1:10">
      <c r="A401" s="13">
        <v>57</v>
      </c>
      <c r="B401" s="14" t="s">
        <v>614</v>
      </c>
      <c r="C401" s="15" t="s">
        <v>615</v>
      </c>
      <c r="D401" s="13" t="s">
        <v>616</v>
      </c>
      <c r="E401" s="13">
        <v>3</v>
      </c>
      <c r="F401" s="13" t="s">
        <v>19</v>
      </c>
      <c r="G401" s="13" t="s">
        <v>617</v>
      </c>
      <c r="H401" s="13" t="s">
        <v>618</v>
      </c>
      <c r="I401" s="13">
        <v>18598086488</v>
      </c>
      <c r="J401" s="16" t="str">
        <f>_xlfn.DISPIMG("ID_90E8BB50199449449459FE59161E1467",1)</f>
        <v>=DISPIMG("ID_90E8BB50199449449459FE59161E1467",1)</v>
      </c>
    </row>
    <row r="402" spans="1:10">
      <c r="A402" s="17"/>
      <c r="B402" s="14"/>
      <c r="C402" s="19"/>
      <c r="D402" s="13" t="s">
        <v>619</v>
      </c>
      <c r="E402" s="13">
        <v>5</v>
      </c>
      <c r="F402" s="13" t="s">
        <v>19</v>
      </c>
      <c r="G402" s="13" t="s">
        <v>293</v>
      </c>
      <c r="H402" s="13"/>
      <c r="I402" s="13"/>
      <c r="J402" s="20"/>
    </row>
    <row r="403" spans="1:10">
      <c r="A403" s="17"/>
      <c r="B403" s="14"/>
      <c r="C403" s="19"/>
      <c r="D403" s="13" t="s">
        <v>620</v>
      </c>
      <c r="E403" s="13">
        <v>3</v>
      </c>
      <c r="F403" s="13" t="s">
        <v>19</v>
      </c>
      <c r="G403" s="13" t="s">
        <v>617</v>
      </c>
      <c r="H403" s="13"/>
      <c r="I403" s="13"/>
      <c r="J403" s="20"/>
    </row>
    <row r="404" spans="1:10">
      <c r="A404" s="13"/>
      <c r="B404" s="14"/>
      <c r="C404" s="19"/>
      <c r="D404" s="13" t="s">
        <v>621</v>
      </c>
      <c r="E404" s="13">
        <v>5</v>
      </c>
      <c r="F404" s="13" t="s">
        <v>19</v>
      </c>
      <c r="G404" s="13" t="s">
        <v>622</v>
      </c>
      <c r="H404" s="13"/>
      <c r="I404" s="13"/>
      <c r="J404" s="22"/>
    </row>
    <row r="405" spans="1:10">
      <c r="A405" s="17"/>
      <c r="B405" s="14"/>
      <c r="C405" s="19"/>
      <c r="D405" s="13" t="s">
        <v>623</v>
      </c>
      <c r="E405" s="13">
        <v>3</v>
      </c>
      <c r="F405" s="13" t="s">
        <v>14</v>
      </c>
      <c r="G405" s="13" t="s">
        <v>617</v>
      </c>
      <c r="H405" s="13"/>
      <c r="I405" s="13"/>
      <c r="J405" s="20"/>
    </row>
    <row r="406" spans="1:10">
      <c r="A406" s="17"/>
      <c r="B406" s="14"/>
      <c r="C406" s="19"/>
      <c r="D406" s="13" t="s">
        <v>624</v>
      </c>
      <c r="E406" s="13">
        <v>5</v>
      </c>
      <c r="F406" s="13" t="s">
        <v>19</v>
      </c>
      <c r="G406" s="13" t="s">
        <v>70</v>
      </c>
      <c r="H406" s="13"/>
      <c r="I406" s="13"/>
      <c r="J406" s="20"/>
    </row>
    <row r="407" spans="1:10">
      <c r="A407" s="17"/>
      <c r="B407" s="14"/>
      <c r="C407" s="19"/>
      <c r="D407" s="13" t="s">
        <v>88</v>
      </c>
      <c r="E407" s="13">
        <v>2</v>
      </c>
      <c r="F407" s="13" t="s">
        <v>19</v>
      </c>
      <c r="G407" s="13" t="s">
        <v>70</v>
      </c>
      <c r="H407" s="13"/>
      <c r="I407" s="13"/>
      <c r="J407" s="20"/>
    </row>
    <row r="408" spans="1:10">
      <c r="A408" s="17"/>
      <c r="B408" s="14"/>
      <c r="C408" s="19"/>
      <c r="D408" s="13" t="s">
        <v>625</v>
      </c>
      <c r="E408" s="13">
        <v>3</v>
      </c>
      <c r="F408" s="13" t="s">
        <v>19</v>
      </c>
      <c r="G408" s="13" t="s">
        <v>626</v>
      </c>
      <c r="H408" s="13"/>
      <c r="I408" s="13"/>
      <c r="J408" s="20"/>
    </row>
    <row r="409" spans="1:10">
      <c r="A409" s="17"/>
      <c r="B409" s="14"/>
      <c r="C409" s="19"/>
      <c r="D409" s="13" t="s">
        <v>264</v>
      </c>
      <c r="E409" s="13">
        <v>3</v>
      </c>
      <c r="F409" s="13" t="s">
        <v>19</v>
      </c>
      <c r="G409" s="13" t="s">
        <v>627</v>
      </c>
      <c r="H409" s="13"/>
      <c r="I409" s="13"/>
      <c r="J409" s="20"/>
    </row>
    <row r="410" spans="1:10">
      <c r="A410" s="17"/>
      <c r="B410" s="14"/>
      <c r="C410" s="19"/>
      <c r="D410" s="13" t="s">
        <v>628</v>
      </c>
      <c r="E410" s="13">
        <v>5</v>
      </c>
      <c r="F410" s="13" t="s">
        <v>19</v>
      </c>
      <c r="G410" s="13" t="s">
        <v>629</v>
      </c>
      <c r="H410" s="13"/>
      <c r="I410" s="13"/>
      <c r="J410" s="20"/>
    </row>
    <row r="411" spans="1:10">
      <c r="A411" s="17"/>
      <c r="B411" s="14"/>
      <c r="C411" s="19"/>
      <c r="D411" s="13" t="s">
        <v>630</v>
      </c>
      <c r="E411" s="13">
        <v>5</v>
      </c>
      <c r="F411" s="13" t="s">
        <v>19</v>
      </c>
      <c r="G411" s="13" t="s">
        <v>622</v>
      </c>
      <c r="H411" s="13"/>
      <c r="I411" s="13"/>
      <c r="J411" s="20"/>
    </row>
    <row r="412" spans="1:10">
      <c r="A412" s="17"/>
      <c r="B412" s="14"/>
      <c r="C412" s="19"/>
      <c r="D412" s="13" t="s">
        <v>631</v>
      </c>
      <c r="E412" s="13">
        <v>3</v>
      </c>
      <c r="F412" s="13" t="s">
        <v>19</v>
      </c>
      <c r="G412" s="13" t="s">
        <v>622</v>
      </c>
      <c r="H412" s="13"/>
      <c r="I412" s="13"/>
      <c r="J412" s="20"/>
    </row>
    <row r="413" spans="1:10">
      <c r="A413" s="17"/>
      <c r="B413" s="14"/>
      <c r="C413" s="19"/>
      <c r="D413" s="13" t="s">
        <v>632</v>
      </c>
      <c r="E413" s="13">
        <v>2</v>
      </c>
      <c r="F413" s="13" t="s">
        <v>19</v>
      </c>
      <c r="G413" s="13" t="s">
        <v>627</v>
      </c>
      <c r="H413" s="13"/>
      <c r="I413" s="13"/>
      <c r="J413" s="20"/>
    </row>
    <row r="414" spans="1:10">
      <c r="A414" s="17"/>
      <c r="B414" s="14"/>
      <c r="C414" s="19"/>
      <c r="D414" s="13" t="s">
        <v>633</v>
      </c>
      <c r="E414" s="13">
        <v>5</v>
      </c>
      <c r="F414" s="13" t="s">
        <v>19</v>
      </c>
      <c r="G414" s="13" t="s">
        <v>627</v>
      </c>
      <c r="H414" s="13"/>
      <c r="I414" s="13"/>
      <c r="J414" s="20"/>
    </row>
    <row r="415" spans="1:10">
      <c r="A415" s="17"/>
      <c r="B415" s="14"/>
      <c r="C415" s="19"/>
      <c r="D415" s="13" t="s">
        <v>634</v>
      </c>
      <c r="E415" s="13">
        <v>3</v>
      </c>
      <c r="F415" s="13" t="s">
        <v>19</v>
      </c>
      <c r="G415" s="13" t="s">
        <v>463</v>
      </c>
      <c r="H415" s="13"/>
      <c r="I415" s="13"/>
      <c r="J415" s="20"/>
    </row>
    <row r="416" spans="1:10">
      <c r="A416" s="17"/>
      <c r="B416" s="14"/>
      <c r="C416" s="19"/>
      <c r="D416" s="13" t="s">
        <v>635</v>
      </c>
      <c r="E416" s="13">
        <v>5</v>
      </c>
      <c r="F416" s="13" t="s">
        <v>19</v>
      </c>
      <c r="G416" s="13" t="s">
        <v>629</v>
      </c>
      <c r="H416" s="13"/>
      <c r="I416" s="13"/>
      <c r="J416" s="20"/>
    </row>
    <row r="417" spans="1:10">
      <c r="A417" s="17"/>
      <c r="B417" s="14"/>
      <c r="C417" s="19"/>
      <c r="D417" s="13" t="s">
        <v>636</v>
      </c>
      <c r="E417" s="13">
        <v>5</v>
      </c>
      <c r="F417" s="13" t="s">
        <v>19</v>
      </c>
      <c r="G417" s="13" t="s">
        <v>627</v>
      </c>
      <c r="H417" s="13"/>
      <c r="I417" s="13"/>
      <c r="J417" s="20"/>
    </row>
    <row r="418" spans="1:10">
      <c r="A418" s="17"/>
      <c r="B418" s="14"/>
      <c r="C418" s="19"/>
      <c r="D418" s="13" t="s">
        <v>637</v>
      </c>
      <c r="E418" s="13">
        <v>5</v>
      </c>
      <c r="F418" s="13" t="s">
        <v>19</v>
      </c>
      <c r="G418" s="13" t="s">
        <v>463</v>
      </c>
      <c r="H418" s="13"/>
      <c r="I418" s="13"/>
      <c r="J418" s="20"/>
    </row>
    <row r="419" spans="1:10">
      <c r="A419" s="17"/>
      <c r="B419" s="14"/>
      <c r="C419" s="19"/>
      <c r="D419" s="13" t="s">
        <v>638</v>
      </c>
      <c r="E419" s="13">
        <v>5</v>
      </c>
      <c r="F419" s="13" t="s">
        <v>19</v>
      </c>
      <c r="G419" s="13" t="s">
        <v>463</v>
      </c>
      <c r="H419" s="13"/>
      <c r="I419" s="13"/>
      <c r="J419" s="20"/>
    </row>
    <row r="420" spans="1:10">
      <c r="A420" s="13">
        <v>59</v>
      </c>
      <c r="B420" s="21" t="s">
        <v>639</v>
      </c>
      <c r="C420" s="15" t="s">
        <v>640</v>
      </c>
      <c r="D420" s="13" t="s">
        <v>641</v>
      </c>
      <c r="E420" s="13">
        <v>1</v>
      </c>
      <c r="F420" s="13" t="s">
        <v>14</v>
      </c>
      <c r="G420" s="13" t="s">
        <v>167</v>
      </c>
      <c r="H420" s="13" t="s">
        <v>642</v>
      </c>
      <c r="I420" s="13" t="s">
        <v>643</v>
      </c>
      <c r="J420" s="16" t="str">
        <f>_xlfn.DISPIMG("ID_ED24051F63794CC4B5C7535AAABDE9DF",1)</f>
        <v>=DISPIMG("ID_ED24051F63794CC4B5C7535AAABDE9DF",1)</v>
      </c>
    </row>
    <row r="421" spans="1:10">
      <c r="A421" s="17"/>
      <c r="B421" s="14"/>
      <c r="C421" s="19"/>
      <c r="D421" s="13" t="s">
        <v>644</v>
      </c>
      <c r="E421" s="13">
        <v>1</v>
      </c>
      <c r="F421" s="13" t="s">
        <v>14</v>
      </c>
      <c r="G421" s="13" t="s">
        <v>167</v>
      </c>
      <c r="H421" s="13"/>
      <c r="I421" s="13"/>
      <c r="J421" s="20"/>
    </row>
    <row r="422" spans="1:10">
      <c r="A422" s="13"/>
      <c r="B422" s="14"/>
      <c r="C422" s="19"/>
      <c r="D422" s="13" t="s">
        <v>645</v>
      </c>
      <c r="E422" s="13">
        <v>1</v>
      </c>
      <c r="F422" s="13" t="s">
        <v>14</v>
      </c>
      <c r="G422" s="13" t="s">
        <v>167</v>
      </c>
      <c r="H422" s="13"/>
      <c r="I422" s="13"/>
      <c r="J422" s="22"/>
    </row>
    <row r="423" spans="1:10">
      <c r="A423" s="13"/>
      <c r="B423" s="14"/>
      <c r="C423" s="19"/>
      <c r="D423" s="13" t="s">
        <v>646</v>
      </c>
      <c r="E423" s="13">
        <v>1</v>
      </c>
      <c r="F423" s="13" t="s">
        <v>14</v>
      </c>
      <c r="G423" s="13" t="s">
        <v>167</v>
      </c>
      <c r="H423" s="13"/>
      <c r="I423" s="13"/>
      <c r="J423" s="22"/>
    </row>
    <row r="424" spans="1:10">
      <c r="A424" s="17"/>
      <c r="B424" s="14"/>
      <c r="C424" s="19"/>
      <c r="D424" s="13" t="s">
        <v>647</v>
      </c>
      <c r="E424" s="13">
        <v>1</v>
      </c>
      <c r="F424" s="13" t="s">
        <v>14</v>
      </c>
      <c r="G424" s="13" t="s">
        <v>167</v>
      </c>
      <c r="H424" s="13"/>
      <c r="I424" s="13"/>
      <c r="J424" s="20"/>
    </row>
    <row r="425" spans="1:10">
      <c r="A425" s="17"/>
      <c r="B425" s="14"/>
      <c r="C425" s="19"/>
      <c r="D425" s="13" t="s">
        <v>648</v>
      </c>
      <c r="E425" s="13">
        <v>1</v>
      </c>
      <c r="F425" s="13" t="s">
        <v>19</v>
      </c>
      <c r="G425" s="13" t="s">
        <v>167</v>
      </c>
      <c r="H425" s="13"/>
      <c r="I425" s="13"/>
      <c r="J425" s="20"/>
    </row>
    <row r="426" spans="1:10">
      <c r="A426" s="17"/>
      <c r="B426" s="14"/>
      <c r="C426" s="19"/>
      <c r="D426" s="13" t="s">
        <v>649</v>
      </c>
      <c r="E426" s="13">
        <v>1</v>
      </c>
      <c r="F426" s="13" t="s">
        <v>14</v>
      </c>
      <c r="G426" s="13" t="s">
        <v>167</v>
      </c>
      <c r="H426" s="13"/>
      <c r="I426" s="13"/>
      <c r="J426" s="20"/>
    </row>
    <row r="427" spans="1:10">
      <c r="A427" s="17"/>
      <c r="B427" s="14"/>
      <c r="C427" s="19"/>
      <c r="D427" s="13" t="s">
        <v>650</v>
      </c>
      <c r="E427" s="13">
        <v>1</v>
      </c>
      <c r="F427" s="13" t="s">
        <v>14</v>
      </c>
      <c r="G427" s="13" t="s">
        <v>167</v>
      </c>
      <c r="H427" s="13"/>
      <c r="I427" s="13"/>
      <c r="J427" s="20"/>
    </row>
    <row r="428" spans="1:10">
      <c r="A428" s="17"/>
      <c r="B428" s="14"/>
      <c r="C428" s="19"/>
      <c r="D428" s="13" t="s">
        <v>651</v>
      </c>
      <c r="E428" s="13">
        <v>1</v>
      </c>
      <c r="F428" s="13" t="s">
        <v>14</v>
      </c>
      <c r="G428" s="13" t="s">
        <v>167</v>
      </c>
      <c r="H428" s="13"/>
      <c r="I428" s="13"/>
      <c r="J428" s="20"/>
    </row>
    <row r="429" spans="1:10">
      <c r="A429" s="17"/>
      <c r="B429" s="14"/>
      <c r="C429" s="19"/>
      <c r="D429" s="13" t="s">
        <v>652</v>
      </c>
      <c r="E429" s="13">
        <v>1</v>
      </c>
      <c r="F429" s="13" t="s">
        <v>14</v>
      </c>
      <c r="G429" s="13" t="s">
        <v>172</v>
      </c>
      <c r="H429" s="13"/>
      <c r="I429" s="13"/>
      <c r="J429" s="20"/>
    </row>
    <row r="430" spans="1:10">
      <c r="A430" s="17"/>
      <c r="B430" s="14"/>
      <c r="C430" s="19"/>
      <c r="D430" s="13" t="s">
        <v>653</v>
      </c>
      <c r="E430" s="13">
        <v>1</v>
      </c>
      <c r="F430" s="13" t="s">
        <v>14</v>
      </c>
      <c r="G430" s="13" t="s">
        <v>167</v>
      </c>
      <c r="H430" s="13"/>
      <c r="I430" s="13"/>
      <c r="J430" s="20"/>
    </row>
    <row r="431" spans="1:10">
      <c r="A431" s="13">
        <v>60</v>
      </c>
      <c r="B431" s="21" t="s">
        <v>654</v>
      </c>
      <c r="C431" s="15" t="s">
        <v>655</v>
      </c>
      <c r="D431" s="13" t="s">
        <v>656</v>
      </c>
      <c r="E431" s="13">
        <v>1</v>
      </c>
      <c r="F431" s="13" t="s">
        <v>14</v>
      </c>
      <c r="G431" s="13" t="s">
        <v>429</v>
      </c>
      <c r="H431" s="13" t="s">
        <v>657</v>
      </c>
      <c r="I431" s="13" t="s">
        <v>658</v>
      </c>
      <c r="J431" s="16" t="str">
        <f>_xlfn.DISPIMG("ID_27F5B0E6E8054C409AABC3BF8FBB867B",1)</f>
        <v>=DISPIMG("ID_27F5B0E6E8054C409AABC3BF8FBB867B",1)</v>
      </c>
    </row>
    <row r="432" spans="1:10">
      <c r="A432" s="17"/>
      <c r="B432" s="14"/>
      <c r="C432" s="19"/>
      <c r="D432" s="13" t="s">
        <v>659</v>
      </c>
      <c r="E432" s="13">
        <v>2</v>
      </c>
      <c r="F432" s="13" t="s">
        <v>14</v>
      </c>
      <c r="G432" s="13" t="s">
        <v>429</v>
      </c>
      <c r="H432" s="13"/>
      <c r="I432" s="13"/>
      <c r="J432" s="20"/>
    </row>
    <row r="433" spans="1:10">
      <c r="A433" s="17"/>
      <c r="B433" s="14"/>
      <c r="C433" s="19"/>
      <c r="D433" s="13" t="s">
        <v>660</v>
      </c>
      <c r="E433" s="13">
        <v>1</v>
      </c>
      <c r="F433" s="13" t="s">
        <v>14</v>
      </c>
      <c r="G433" s="13" t="s">
        <v>429</v>
      </c>
      <c r="H433" s="13"/>
      <c r="I433" s="13"/>
      <c r="J433" s="20"/>
    </row>
    <row r="434" spans="1:10">
      <c r="A434" s="13"/>
      <c r="B434" s="14"/>
      <c r="C434" s="19"/>
      <c r="D434" s="13" t="s">
        <v>661</v>
      </c>
      <c r="E434" s="13">
        <v>3</v>
      </c>
      <c r="F434" s="13" t="s">
        <v>14</v>
      </c>
      <c r="G434" s="13" t="s">
        <v>429</v>
      </c>
      <c r="H434" s="13"/>
      <c r="I434" s="13"/>
      <c r="J434" s="22"/>
    </row>
    <row r="435" spans="1:10">
      <c r="A435" s="17"/>
      <c r="B435" s="14"/>
      <c r="C435" s="19"/>
      <c r="D435" s="13" t="s">
        <v>662</v>
      </c>
      <c r="E435" s="13">
        <v>1</v>
      </c>
      <c r="F435" s="13" t="s">
        <v>14</v>
      </c>
      <c r="G435" s="13" t="s">
        <v>429</v>
      </c>
      <c r="H435" s="13"/>
      <c r="I435" s="13"/>
      <c r="J435" s="20"/>
    </row>
    <row r="436" spans="1:10">
      <c r="A436" s="17"/>
      <c r="B436" s="14"/>
      <c r="C436" s="19"/>
      <c r="D436" s="13" t="s">
        <v>663</v>
      </c>
      <c r="E436" s="13">
        <v>1</v>
      </c>
      <c r="F436" s="13" t="s">
        <v>14</v>
      </c>
      <c r="G436" s="13" t="s">
        <v>429</v>
      </c>
      <c r="H436" s="13"/>
      <c r="I436" s="13"/>
      <c r="J436" s="20"/>
    </row>
    <row r="437" spans="1:10">
      <c r="A437" s="17"/>
      <c r="B437" s="14"/>
      <c r="C437" s="19"/>
      <c r="D437" s="13" t="s">
        <v>664</v>
      </c>
      <c r="E437" s="13">
        <v>2</v>
      </c>
      <c r="F437" s="13" t="s">
        <v>14</v>
      </c>
      <c r="G437" s="13" t="s">
        <v>429</v>
      </c>
      <c r="H437" s="13"/>
      <c r="I437" s="13"/>
      <c r="J437" s="20"/>
    </row>
    <row r="438" spans="1:10">
      <c r="A438" s="17"/>
      <c r="B438" s="14"/>
      <c r="C438" s="19"/>
      <c r="D438" s="13" t="s">
        <v>665</v>
      </c>
      <c r="E438" s="13">
        <v>1</v>
      </c>
      <c r="F438" s="13" t="s">
        <v>14</v>
      </c>
      <c r="G438" s="13" t="s">
        <v>429</v>
      </c>
      <c r="H438" s="13"/>
      <c r="I438" s="13"/>
      <c r="J438" s="20"/>
    </row>
    <row r="439" spans="1:10">
      <c r="A439" s="13">
        <v>61</v>
      </c>
      <c r="B439" s="21" t="s">
        <v>666</v>
      </c>
      <c r="C439" s="15" t="s">
        <v>667</v>
      </c>
      <c r="D439" s="13" t="s">
        <v>668</v>
      </c>
      <c r="E439" s="13">
        <v>2</v>
      </c>
      <c r="F439" s="13" t="s">
        <v>19</v>
      </c>
      <c r="G439" s="13" t="s">
        <v>669</v>
      </c>
      <c r="H439" s="13" t="s">
        <v>193</v>
      </c>
      <c r="I439" s="13" t="s">
        <v>670</v>
      </c>
      <c r="J439" s="16" t="str">
        <f>_xlfn.DISPIMG("ID_CAC9DA7DA45E4E12AD63D2595E88A490",1)</f>
        <v>=DISPIMG("ID_CAC9DA7DA45E4E12AD63D2595E88A490",1)</v>
      </c>
    </row>
    <row r="440" spans="1:10">
      <c r="A440" s="17"/>
      <c r="B440" s="14"/>
      <c r="C440" s="19"/>
      <c r="D440" s="13" t="s">
        <v>671</v>
      </c>
      <c r="E440" s="13">
        <v>2</v>
      </c>
      <c r="F440" s="13" t="s">
        <v>19</v>
      </c>
      <c r="G440" s="13" t="s">
        <v>672</v>
      </c>
      <c r="H440" s="13"/>
      <c r="I440" s="13"/>
      <c r="J440" s="20"/>
    </row>
    <row r="441" spans="1:10">
      <c r="A441" s="17"/>
      <c r="B441" s="14"/>
      <c r="C441" s="19"/>
      <c r="D441" s="13" t="s">
        <v>673</v>
      </c>
      <c r="E441" s="13">
        <v>1</v>
      </c>
      <c r="F441" s="13" t="s">
        <v>14</v>
      </c>
      <c r="G441" s="13" t="s">
        <v>583</v>
      </c>
      <c r="H441" s="13"/>
      <c r="I441" s="13"/>
      <c r="J441" s="20"/>
    </row>
    <row r="442" spans="1:10">
      <c r="A442" s="13"/>
      <c r="B442" s="14"/>
      <c r="C442" s="19"/>
      <c r="D442" s="13" t="s">
        <v>674</v>
      </c>
      <c r="E442" s="13">
        <v>1</v>
      </c>
      <c r="F442" s="13" t="s">
        <v>14</v>
      </c>
      <c r="G442" s="13" t="s">
        <v>675</v>
      </c>
      <c r="H442" s="13"/>
      <c r="I442" s="13"/>
      <c r="J442" s="22"/>
    </row>
    <row r="443" spans="1:10">
      <c r="A443" s="17"/>
      <c r="B443" s="14"/>
      <c r="C443" s="19"/>
      <c r="D443" s="13" t="s">
        <v>676</v>
      </c>
      <c r="E443" s="13">
        <v>1</v>
      </c>
      <c r="F443" s="13" t="s">
        <v>14</v>
      </c>
      <c r="G443" s="13" t="s">
        <v>586</v>
      </c>
      <c r="H443" s="13"/>
      <c r="I443" s="13"/>
      <c r="J443" s="20"/>
    </row>
    <row r="444" spans="1:10">
      <c r="A444" s="17"/>
      <c r="B444" s="14"/>
      <c r="C444" s="19"/>
      <c r="D444" s="13" t="s">
        <v>677</v>
      </c>
      <c r="E444" s="13">
        <v>1</v>
      </c>
      <c r="F444" s="13" t="s">
        <v>14</v>
      </c>
      <c r="G444" s="13" t="s">
        <v>675</v>
      </c>
      <c r="H444" s="13"/>
      <c r="I444" s="13"/>
      <c r="J444" s="20"/>
    </row>
    <row r="445" spans="1:10">
      <c r="A445" s="17"/>
      <c r="B445" s="14"/>
      <c r="C445" s="19"/>
      <c r="D445" s="13" t="s">
        <v>678</v>
      </c>
      <c r="E445" s="13">
        <v>2</v>
      </c>
      <c r="F445" s="13" t="s">
        <v>19</v>
      </c>
      <c r="G445" s="13" t="s">
        <v>389</v>
      </c>
      <c r="H445" s="13"/>
      <c r="I445" s="13"/>
      <c r="J445" s="20"/>
    </row>
    <row r="446" ht="21" customHeight="1" spans="1:10">
      <c r="A446" s="13">
        <v>62</v>
      </c>
      <c r="B446" s="21" t="s">
        <v>679</v>
      </c>
      <c r="C446" s="15" t="s">
        <v>680</v>
      </c>
      <c r="D446" s="13" t="s">
        <v>681</v>
      </c>
      <c r="E446" s="13">
        <v>10</v>
      </c>
      <c r="F446" s="13" t="s">
        <v>65</v>
      </c>
      <c r="G446" s="13" t="s">
        <v>682</v>
      </c>
      <c r="H446" s="13" t="s">
        <v>211</v>
      </c>
      <c r="I446" s="13">
        <v>18320728680</v>
      </c>
      <c r="J446" s="16" t="str">
        <f>_xlfn.DISPIMG("ID_214DD9E32D8C402A8DC7904D97A4F861",1)</f>
        <v>=DISPIMG("ID_214DD9E32D8C402A8DC7904D97A4F861",1)</v>
      </c>
    </row>
    <row r="447" ht="21" customHeight="1" spans="1:10">
      <c r="A447" s="17"/>
      <c r="B447" s="14"/>
      <c r="C447" s="19"/>
      <c r="D447" s="13" t="s">
        <v>64</v>
      </c>
      <c r="E447" s="13">
        <v>88</v>
      </c>
      <c r="F447" s="13" t="s">
        <v>65</v>
      </c>
      <c r="G447" s="13" t="s">
        <v>68</v>
      </c>
      <c r="H447" s="13"/>
      <c r="I447" s="13"/>
      <c r="J447" s="20"/>
    </row>
    <row r="448" ht="21" customHeight="1" spans="1:10">
      <c r="A448" s="17"/>
      <c r="B448" s="14"/>
      <c r="C448" s="19"/>
      <c r="D448" s="13" t="s">
        <v>683</v>
      </c>
      <c r="E448" s="13">
        <v>15</v>
      </c>
      <c r="F448" s="13" t="s">
        <v>65</v>
      </c>
      <c r="G448" s="13" t="s">
        <v>68</v>
      </c>
      <c r="H448" s="13"/>
      <c r="I448" s="13"/>
      <c r="J448" s="20"/>
    </row>
    <row r="449" ht="21" customHeight="1" spans="1:10">
      <c r="A449" s="13"/>
      <c r="B449" s="14"/>
      <c r="C449" s="19"/>
      <c r="D449" s="13" t="s">
        <v>684</v>
      </c>
      <c r="E449" s="13">
        <v>10</v>
      </c>
      <c r="F449" s="13" t="s">
        <v>65</v>
      </c>
      <c r="G449" s="13" t="s">
        <v>339</v>
      </c>
      <c r="H449" s="13"/>
      <c r="I449" s="13"/>
      <c r="J449" s="22"/>
    </row>
    <row r="450" ht="28" customHeight="1" spans="1:10">
      <c r="A450" s="13">
        <v>63</v>
      </c>
      <c r="B450" s="21" t="s">
        <v>685</v>
      </c>
      <c r="C450" s="15" t="s">
        <v>686</v>
      </c>
      <c r="D450" s="13" t="s">
        <v>687</v>
      </c>
      <c r="E450" s="13">
        <v>5</v>
      </c>
      <c r="F450" s="13" t="s">
        <v>19</v>
      </c>
      <c r="G450" s="13" t="s">
        <v>41</v>
      </c>
      <c r="H450" s="13" t="s">
        <v>374</v>
      </c>
      <c r="I450" s="13">
        <v>17762748214</v>
      </c>
      <c r="J450" s="16" t="str">
        <f>_xlfn.DISPIMG("ID_77D6D00924744B02945866EB5407E862",1)</f>
        <v>=DISPIMG("ID_77D6D00924744B02945866EB5407E862",1)</v>
      </c>
    </row>
    <row r="451" ht="28" customHeight="1" spans="1:10">
      <c r="A451" s="17"/>
      <c r="B451" s="14"/>
      <c r="C451" s="19"/>
      <c r="D451" s="13" t="s">
        <v>48</v>
      </c>
      <c r="E451" s="13">
        <v>3</v>
      </c>
      <c r="F451" s="13" t="s">
        <v>19</v>
      </c>
      <c r="G451" s="13" t="s">
        <v>41</v>
      </c>
      <c r="H451" s="13"/>
      <c r="I451" s="13"/>
      <c r="J451" s="20"/>
    </row>
    <row r="452" ht="28" customHeight="1" spans="1:10">
      <c r="A452" s="17"/>
      <c r="B452" s="14"/>
      <c r="C452" s="19"/>
      <c r="D452" s="13" t="s">
        <v>688</v>
      </c>
      <c r="E452" s="13">
        <v>1</v>
      </c>
      <c r="F452" s="13" t="s">
        <v>19</v>
      </c>
      <c r="G452" s="13" t="s">
        <v>41</v>
      </c>
      <c r="H452" s="13"/>
      <c r="I452" s="13"/>
      <c r="J452" s="20"/>
    </row>
    <row r="453" ht="28" customHeight="1" spans="1:10">
      <c r="A453" s="13"/>
      <c r="B453" s="14"/>
      <c r="C453" s="19"/>
      <c r="D453" s="13" t="s">
        <v>689</v>
      </c>
      <c r="E453" s="13">
        <v>1</v>
      </c>
      <c r="F453" s="13" t="s">
        <v>19</v>
      </c>
      <c r="G453" s="13" t="s">
        <v>690</v>
      </c>
      <c r="H453" s="13"/>
      <c r="I453" s="13"/>
      <c r="J453" s="22"/>
    </row>
    <row r="454" ht="20" customHeight="1" spans="1:10">
      <c r="A454" s="13">
        <v>64</v>
      </c>
      <c r="B454" s="21" t="s">
        <v>691</v>
      </c>
      <c r="C454" s="15" t="s">
        <v>692</v>
      </c>
      <c r="D454" s="13" t="s">
        <v>693</v>
      </c>
      <c r="E454" s="13">
        <v>1</v>
      </c>
      <c r="F454" s="13" t="s">
        <v>19</v>
      </c>
      <c r="G454" s="13" t="s">
        <v>241</v>
      </c>
      <c r="H454" s="13" t="s">
        <v>694</v>
      </c>
      <c r="I454" s="13">
        <v>15816300484</v>
      </c>
      <c r="J454" s="16" t="str">
        <f>_xlfn.DISPIMG("ID_F4059B6BCEC344E5AC9EB111D186558D",1)</f>
        <v>=DISPIMG("ID_F4059B6BCEC344E5AC9EB111D186558D",1)</v>
      </c>
    </row>
    <row r="455" ht="20" customHeight="1" spans="1:10">
      <c r="A455" s="17"/>
      <c r="B455" s="14"/>
      <c r="C455" s="19"/>
      <c r="D455" s="13" t="s">
        <v>695</v>
      </c>
      <c r="E455" s="13">
        <v>1</v>
      </c>
      <c r="F455" s="13" t="s">
        <v>19</v>
      </c>
      <c r="G455" s="13" t="s">
        <v>241</v>
      </c>
      <c r="H455" s="13"/>
      <c r="I455" s="13"/>
      <c r="J455" s="20"/>
    </row>
    <row r="456" ht="20" customHeight="1" spans="1:10">
      <c r="A456" s="17"/>
      <c r="B456" s="14"/>
      <c r="C456" s="19"/>
      <c r="D456" s="13" t="s">
        <v>696</v>
      </c>
      <c r="E456" s="13">
        <v>2</v>
      </c>
      <c r="F456" s="13" t="s">
        <v>14</v>
      </c>
      <c r="G456" s="13" t="s">
        <v>697</v>
      </c>
      <c r="H456" s="13"/>
      <c r="I456" s="13"/>
      <c r="J456" s="20"/>
    </row>
    <row r="457" ht="20" customHeight="1" spans="1:10">
      <c r="A457" s="13"/>
      <c r="B457" s="14"/>
      <c r="C457" s="19"/>
      <c r="D457" s="13" t="s">
        <v>698</v>
      </c>
      <c r="E457" s="13">
        <v>8</v>
      </c>
      <c r="F457" s="13" t="s">
        <v>19</v>
      </c>
      <c r="G457" s="13" t="s">
        <v>241</v>
      </c>
      <c r="H457" s="13"/>
      <c r="I457" s="13"/>
      <c r="J457" s="22"/>
    </row>
    <row r="458" ht="20" customHeight="1" spans="1:10">
      <c r="A458" s="17"/>
      <c r="B458" s="14"/>
      <c r="C458" s="19"/>
      <c r="D458" s="13" t="s">
        <v>699</v>
      </c>
      <c r="E458" s="13">
        <v>3</v>
      </c>
      <c r="F458" s="13" t="s">
        <v>19</v>
      </c>
      <c r="G458" s="13" t="s">
        <v>241</v>
      </c>
      <c r="H458" s="13"/>
      <c r="I458" s="13"/>
      <c r="J458" s="20"/>
    </row>
    <row r="459" ht="20" customHeight="1" spans="1:10">
      <c r="A459" s="17"/>
      <c r="B459" s="14"/>
      <c r="C459" s="19"/>
      <c r="D459" s="13" t="s">
        <v>700</v>
      </c>
      <c r="E459" s="13">
        <v>1</v>
      </c>
      <c r="F459" s="13" t="s">
        <v>19</v>
      </c>
      <c r="G459" s="13" t="s">
        <v>241</v>
      </c>
      <c r="H459" s="13"/>
      <c r="I459" s="13"/>
      <c r="J459" s="20"/>
    </row>
    <row r="460" ht="96.75" spans="1:10">
      <c r="A460" s="13">
        <v>65</v>
      </c>
      <c r="B460" s="26" t="s">
        <v>701</v>
      </c>
      <c r="C460" s="27" t="s">
        <v>702</v>
      </c>
      <c r="D460" s="24" t="s">
        <v>703</v>
      </c>
      <c r="E460" s="25">
        <v>50</v>
      </c>
      <c r="F460" s="24" t="s">
        <v>19</v>
      </c>
      <c r="G460" s="24" t="s">
        <v>496</v>
      </c>
      <c r="H460" s="24" t="s">
        <v>221</v>
      </c>
      <c r="I460" s="24">
        <v>19875929097</v>
      </c>
      <c r="J460" s="17" t="str">
        <f>_xlfn.DISPIMG("ID_74045B4D7F7F45F4A8F23C4DCD42E7EC",1)</f>
        <v>=DISPIMG("ID_74045B4D7F7F45F4A8F23C4DCD42E7EC",1)</v>
      </c>
    </row>
    <row r="461" ht="18" customHeight="1" spans="1:10">
      <c r="A461" s="13">
        <v>66</v>
      </c>
      <c r="B461" s="26" t="s">
        <v>704</v>
      </c>
      <c r="C461" s="28" t="s">
        <v>705</v>
      </c>
      <c r="D461" s="24" t="s">
        <v>87</v>
      </c>
      <c r="E461" s="25">
        <v>5</v>
      </c>
      <c r="F461" s="24" t="s">
        <v>14</v>
      </c>
      <c r="G461" s="24" t="s">
        <v>706</v>
      </c>
      <c r="H461" s="24" t="s">
        <v>707</v>
      </c>
      <c r="I461" s="24">
        <v>13926802875</v>
      </c>
      <c r="J461" s="17" t="str">
        <f>_xlfn.DISPIMG("ID_4C2EEC7194D449DBA2FE5B346B62BD96",1)</f>
        <v>=DISPIMG("ID_4C2EEC7194D449DBA2FE5B346B62BD96",1)</v>
      </c>
    </row>
    <row r="462" ht="18" customHeight="1" spans="1:10">
      <c r="A462" s="13"/>
      <c r="B462" s="26"/>
      <c r="C462" s="28"/>
      <c r="D462" s="24" t="s">
        <v>89</v>
      </c>
      <c r="E462" s="25">
        <v>10</v>
      </c>
      <c r="F462" s="24" t="s">
        <v>14</v>
      </c>
      <c r="G462" s="24" t="s">
        <v>708</v>
      </c>
      <c r="H462" s="24"/>
      <c r="I462" s="24"/>
      <c r="J462" s="17"/>
    </row>
    <row r="463" ht="18" customHeight="1" spans="1:10">
      <c r="A463" s="13"/>
      <c r="B463" s="26"/>
      <c r="C463" s="28"/>
      <c r="D463" s="24" t="s">
        <v>709</v>
      </c>
      <c r="E463" s="25">
        <v>10</v>
      </c>
      <c r="F463" s="24" t="s">
        <v>14</v>
      </c>
      <c r="G463" s="24" t="s">
        <v>15</v>
      </c>
      <c r="H463" s="24"/>
      <c r="I463" s="24"/>
      <c r="J463" s="17"/>
    </row>
    <row r="464" ht="18" customHeight="1" spans="1:10">
      <c r="A464" s="13"/>
      <c r="B464" s="26"/>
      <c r="C464" s="28"/>
      <c r="D464" s="24" t="s">
        <v>209</v>
      </c>
      <c r="E464" s="25">
        <v>10</v>
      </c>
      <c r="F464" s="24" t="s">
        <v>14</v>
      </c>
      <c r="G464" s="24" t="s">
        <v>710</v>
      </c>
      <c r="H464" s="24"/>
      <c r="I464" s="24"/>
      <c r="J464" s="17"/>
    </row>
    <row r="465" spans="1:10">
      <c r="A465" s="13">
        <v>67</v>
      </c>
      <c r="B465" s="26" t="s">
        <v>711</v>
      </c>
      <c r="C465" s="29" t="s">
        <v>712</v>
      </c>
      <c r="D465" s="24" t="s">
        <v>713</v>
      </c>
      <c r="E465" s="25">
        <v>1</v>
      </c>
      <c r="F465" s="24" t="s">
        <v>65</v>
      </c>
      <c r="G465" s="24" t="s">
        <v>714</v>
      </c>
      <c r="H465" s="24" t="s">
        <v>715</v>
      </c>
      <c r="I465" s="24">
        <v>13760685821</v>
      </c>
      <c r="J465" s="17" t="str">
        <f>_xlfn.DISPIMG("ID_54C22F6017CE4102BC0348DB59CCCFE1",1)</f>
        <v>=DISPIMG("ID_54C22F6017CE4102BC0348DB59CCCFE1",1)</v>
      </c>
    </row>
    <row r="466" spans="1:10">
      <c r="A466" s="13"/>
      <c r="B466" s="26"/>
      <c r="C466" s="29"/>
      <c r="D466" s="24" t="s">
        <v>716</v>
      </c>
      <c r="E466" s="25">
        <v>1</v>
      </c>
      <c r="F466" s="24" t="s">
        <v>65</v>
      </c>
      <c r="G466" s="24" t="s">
        <v>714</v>
      </c>
      <c r="H466" s="24"/>
      <c r="I466" s="24"/>
      <c r="J466" s="17"/>
    </row>
    <row r="467" spans="1:10">
      <c r="A467" s="13"/>
      <c r="B467" s="26"/>
      <c r="C467" s="29"/>
      <c r="D467" s="24" t="s">
        <v>717</v>
      </c>
      <c r="E467" s="25">
        <v>1</v>
      </c>
      <c r="F467" s="24" t="s">
        <v>65</v>
      </c>
      <c r="G467" s="24" t="s">
        <v>718</v>
      </c>
      <c r="H467" s="24"/>
      <c r="I467" s="24"/>
      <c r="J467" s="17"/>
    </row>
    <row r="468" spans="1:10">
      <c r="A468" s="13"/>
      <c r="B468" s="26"/>
      <c r="C468" s="29"/>
      <c r="D468" s="24" t="s">
        <v>719</v>
      </c>
      <c r="E468" s="25">
        <v>2</v>
      </c>
      <c r="F468" s="24" t="s">
        <v>65</v>
      </c>
      <c r="G468" s="24" t="s">
        <v>718</v>
      </c>
      <c r="H468" s="24"/>
      <c r="I468" s="24"/>
      <c r="J468" s="17"/>
    </row>
    <row r="469" spans="1:10">
      <c r="A469" s="13"/>
      <c r="B469" s="26"/>
      <c r="C469" s="29"/>
      <c r="D469" s="24" t="s">
        <v>720</v>
      </c>
      <c r="E469" s="25">
        <v>1</v>
      </c>
      <c r="F469" s="24" t="s">
        <v>19</v>
      </c>
      <c r="G469" s="24" t="s">
        <v>721</v>
      </c>
      <c r="H469" s="24"/>
      <c r="I469" s="24"/>
      <c r="J469" s="17"/>
    </row>
    <row r="470" spans="1:10">
      <c r="A470" s="13"/>
      <c r="B470" s="26"/>
      <c r="C470" s="29"/>
      <c r="D470" s="24" t="s">
        <v>722</v>
      </c>
      <c r="E470" s="25">
        <v>2</v>
      </c>
      <c r="F470" s="24" t="s">
        <v>65</v>
      </c>
      <c r="G470" s="24" t="s">
        <v>714</v>
      </c>
      <c r="H470" s="24"/>
      <c r="I470" s="24"/>
      <c r="J470" s="17"/>
    </row>
    <row r="471" spans="1:10">
      <c r="A471" s="13"/>
      <c r="B471" s="26"/>
      <c r="C471" s="29"/>
      <c r="D471" s="24" t="s">
        <v>723</v>
      </c>
      <c r="E471" s="25">
        <v>1</v>
      </c>
      <c r="F471" s="24" t="s">
        <v>65</v>
      </c>
      <c r="G471" s="24" t="s">
        <v>714</v>
      </c>
      <c r="H471" s="24"/>
      <c r="I471" s="24"/>
      <c r="J471" s="17"/>
    </row>
    <row r="472" spans="1:10">
      <c r="A472" s="13"/>
      <c r="B472" s="26"/>
      <c r="C472" s="29"/>
      <c r="D472" s="24" t="s">
        <v>724</v>
      </c>
      <c r="E472" s="25">
        <v>1</v>
      </c>
      <c r="F472" s="24" t="s">
        <v>65</v>
      </c>
      <c r="G472" s="24" t="s">
        <v>714</v>
      </c>
      <c r="H472" s="24"/>
      <c r="I472" s="24"/>
      <c r="J472" s="17"/>
    </row>
    <row r="473" spans="1:10">
      <c r="A473" s="13"/>
      <c r="B473" s="26"/>
      <c r="C473" s="29"/>
      <c r="D473" s="24" t="s">
        <v>725</v>
      </c>
      <c r="E473" s="25">
        <v>1</v>
      </c>
      <c r="F473" s="24" t="s">
        <v>65</v>
      </c>
      <c r="G473" s="24" t="s">
        <v>714</v>
      </c>
      <c r="H473" s="24"/>
      <c r="I473" s="24"/>
      <c r="J473" s="17"/>
    </row>
    <row r="474" spans="1:10">
      <c r="A474" s="13"/>
      <c r="B474" s="26"/>
      <c r="C474" s="29"/>
      <c r="D474" s="24" t="s">
        <v>726</v>
      </c>
      <c r="E474" s="25">
        <v>1</v>
      </c>
      <c r="F474" s="24" t="s">
        <v>65</v>
      </c>
      <c r="G474" s="24" t="s">
        <v>714</v>
      </c>
      <c r="H474" s="24"/>
      <c r="I474" s="24"/>
      <c r="J474" s="17"/>
    </row>
    <row r="475" spans="1:10">
      <c r="A475" s="13"/>
      <c r="B475" s="26"/>
      <c r="C475" s="29"/>
      <c r="D475" s="24" t="s">
        <v>727</v>
      </c>
      <c r="E475" s="25">
        <v>1</v>
      </c>
      <c r="F475" s="24" t="s">
        <v>65</v>
      </c>
      <c r="G475" s="24" t="s">
        <v>718</v>
      </c>
      <c r="H475" s="24"/>
      <c r="I475" s="24"/>
      <c r="J475" s="17"/>
    </row>
    <row r="476" spans="1:10">
      <c r="A476" s="13"/>
      <c r="B476" s="26"/>
      <c r="C476" s="29"/>
      <c r="D476" s="24" t="s">
        <v>728</v>
      </c>
      <c r="E476" s="25">
        <v>1</v>
      </c>
      <c r="F476" s="24" t="s">
        <v>65</v>
      </c>
      <c r="G476" s="24" t="s">
        <v>718</v>
      </c>
      <c r="H476" s="24"/>
      <c r="I476" s="24"/>
      <c r="J476" s="17"/>
    </row>
    <row r="477" spans="1:10">
      <c r="A477" s="13"/>
      <c r="B477" s="26"/>
      <c r="C477" s="29"/>
      <c r="D477" s="24" t="s">
        <v>729</v>
      </c>
      <c r="E477" s="25">
        <v>1</v>
      </c>
      <c r="F477" s="24" t="s">
        <v>65</v>
      </c>
      <c r="G477" s="24" t="s">
        <v>718</v>
      </c>
      <c r="H477" s="24"/>
      <c r="I477" s="24"/>
      <c r="J477" s="17"/>
    </row>
    <row r="478" ht="132" spans="1:10">
      <c r="A478" s="17">
        <v>68</v>
      </c>
      <c r="B478" s="18" t="s">
        <v>730</v>
      </c>
      <c r="C478" s="28" t="s">
        <v>731</v>
      </c>
      <c r="D478" s="24" t="s">
        <v>194</v>
      </c>
      <c r="E478" s="25">
        <v>3</v>
      </c>
      <c r="F478" s="24" t="s">
        <v>19</v>
      </c>
      <c r="G478" s="24" t="s">
        <v>41</v>
      </c>
      <c r="H478" s="17" t="s">
        <v>321</v>
      </c>
      <c r="I478" s="24">
        <v>17328384135</v>
      </c>
      <c r="J478" s="17" t="str">
        <f>_xlfn.DISPIMG("ID_757CBD67AC4A4B4494A5CCFB2F6DE96A",1)</f>
        <v>=DISPIMG("ID_757CBD67AC4A4B4494A5CCFB2F6DE96A",1)</v>
      </c>
    </row>
    <row r="479" spans="1:10">
      <c r="A479" s="17">
        <v>70</v>
      </c>
      <c r="B479" s="26" t="s">
        <v>732</v>
      </c>
      <c r="C479" s="29" t="s">
        <v>733</v>
      </c>
      <c r="D479" s="24" t="s">
        <v>734</v>
      </c>
      <c r="E479" s="25">
        <v>2</v>
      </c>
      <c r="F479" s="24" t="s">
        <v>19</v>
      </c>
      <c r="G479" s="24" t="s">
        <v>241</v>
      </c>
      <c r="H479" s="17" t="s">
        <v>735</v>
      </c>
      <c r="I479" s="17">
        <v>15016029055</v>
      </c>
      <c r="J479" s="17" t="str">
        <f>_xlfn.DISPIMG("ID_A05DA0601A324BBCB92AEA6D8BF1C4FD",1)</f>
        <v>=DISPIMG("ID_A05DA0601A324BBCB92AEA6D8BF1C4FD",1)</v>
      </c>
    </row>
    <row r="480" spans="1:10">
      <c r="A480" s="17"/>
      <c r="B480" s="26"/>
      <c r="C480" s="29"/>
      <c r="D480" s="24" t="s">
        <v>206</v>
      </c>
      <c r="E480" s="25">
        <v>2</v>
      </c>
      <c r="F480" s="24" t="s">
        <v>19</v>
      </c>
      <c r="G480" s="24" t="s">
        <v>241</v>
      </c>
      <c r="H480" s="17"/>
      <c r="I480" s="17"/>
      <c r="J480" s="17"/>
    </row>
    <row r="481" spans="1:10">
      <c r="A481" s="17"/>
      <c r="B481" s="26"/>
      <c r="C481" s="29"/>
      <c r="D481" s="24" t="s">
        <v>736</v>
      </c>
      <c r="E481" s="25">
        <v>3</v>
      </c>
      <c r="F481" s="24" t="s">
        <v>19</v>
      </c>
      <c r="G481" s="24" t="s">
        <v>241</v>
      </c>
      <c r="H481" s="17"/>
      <c r="I481" s="17"/>
      <c r="J481" s="17"/>
    </row>
    <row r="482" spans="1:10">
      <c r="A482" s="17"/>
      <c r="B482" s="26"/>
      <c r="C482" s="29"/>
      <c r="D482" s="24" t="s">
        <v>737</v>
      </c>
      <c r="E482" s="25">
        <v>4</v>
      </c>
      <c r="F482" s="24" t="s">
        <v>19</v>
      </c>
      <c r="G482" s="24" t="s">
        <v>241</v>
      </c>
      <c r="H482" s="17"/>
      <c r="I482" s="17"/>
      <c r="J482" s="17"/>
    </row>
    <row r="483" spans="1:10">
      <c r="A483" s="17"/>
      <c r="B483" s="26"/>
      <c r="C483" s="29"/>
      <c r="D483" s="24" t="s">
        <v>738</v>
      </c>
      <c r="E483" s="25">
        <v>8</v>
      </c>
      <c r="F483" s="24" t="s">
        <v>19</v>
      </c>
      <c r="G483" s="24" t="s">
        <v>241</v>
      </c>
      <c r="H483" s="17"/>
      <c r="I483" s="17"/>
      <c r="J483" s="17"/>
    </row>
    <row r="484" spans="1:10">
      <c r="A484" s="17"/>
      <c r="B484" s="26"/>
      <c r="C484" s="29"/>
      <c r="D484" s="24" t="s">
        <v>739</v>
      </c>
      <c r="E484" s="25">
        <v>15</v>
      </c>
      <c r="F484" s="24" t="s">
        <v>19</v>
      </c>
      <c r="G484" s="24" t="s">
        <v>241</v>
      </c>
      <c r="H484" s="17"/>
      <c r="I484" s="17"/>
      <c r="J484" s="17"/>
    </row>
    <row r="485" ht="21" customHeight="1" spans="1:10">
      <c r="A485" s="17">
        <v>72</v>
      </c>
      <c r="B485" s="26" t="s">
        <v>740</v>
      </c>
      <c r="C485" s="29" t="s">
        <v>741</v>
      </c>
      <c r="D485" s="24" t="s">
        <v>742</v>
      </c>
      <c r="E485" s="25">
        <v>15</v>
      </c>
      <c r="F485" s="24" t="s">
        <v>19</v>
      </c>
      <c r="G485" s="24" t="s">
        <v>743</v>
      </c>
      <c r="H485" s="24" t="s">
        <v>744</v>
      </c>
      <c r="I485" s="24">
        <v>16698222636</v>
      </c>
      <c r="J485" s="20" t="str">
        <f>_xlfn.DISPIMG("ID_A30D92D16D1945D099BF2300CB945C92",1)</f>
        <v>=DISPIMG("ID_A30D92D16D1945D099BF2300CB945C92",1)</v>
      </c>
    </row>
    <row r="486" ht="21" customHeight="1" spans="1:10">
      <c r="A486" s="17"/>
      <c r="B486" s="26"/>
      <c r="C486" s="29"/>
      <c r="D486" s="24" t="s">
        <v>745</v>
      </c>
      <c r="E486" s="25">
        <v>50</v>
      </c>
      <c r="F486" s="24" t="s">
        <v>14</v>
      </c>
      <c r="G486" s="24" t="s">
        <v>746</v>
      </c>
      <c r="H486" s="24"/>
      <c r="I486" s="24"/>
      <c r="J486" s="20"/>
    </row>
    <row r="487" ht="21" customHeight="1" spans="1:10">
      <c r="A487" s="17"/>
      <c r="B487" s="26"/>
      <c r="C487" s="29"/>
      <c r="D487" s="24" t="s">
        <v>747</v>
      </c>
      <c r="E487" s="25">
        <v>50</v>
      </c>
      <c r="F487" s="24" t="s">
        <v>19</v>
      </c>
      <c r="G487" s="24" t="s">
        <v>743</v>
      </c>
      <c r="H487" s="24"/>
      <c r="I487" s="24"/>
      <c r="J487" s="20"/>
    </row>
    <row r="488" ht="21" customHeight="1" spans="1:10">
      <c r="A488" s="17"/>
      <c r="B488" s="26"/>
      <c r="C488" s="29"/>
      <c r="D488" s="24" t="s">
        <v>748</v>
      </c>
      <c r="E488" s="25">
        <v>50</v>
      </c>
      <c r="F488" s="24" t="s">
        <v>19</v>
      </c>
      <c r="G488" s="24" t="s">
        <v>743</v>
      </c>
      <c r="H488" s="24"/>
      <c r="I488" s="24"/>
      <c r="J488" s="20"/>
    </row>
    <row r="489" ht="21" customHeight="1" spans="1:10">
      <c r="A489" s="17"/>
      <c r="B489" s="26"/>
      <c r="C489" s="29"/>
      <c r="D489" s="24" t="s">
        <v>749</v>
      </c>
      <c r="E489" s="25">
        <v>50</v>
      </c>
      <c r="F489" s="24" t="s">
        <v>19</v>
      </c>
      <c r="G489" s="24" t="s">
        <v>743</v>
      </c>
      <c r="H489" s="24"/>
      <c r="I489" s="24"/>
      <c r="J489" s="20"/>
    </row>
    <row r="490" ht="21" customHeight="1" spans="1:10">
      <c r="A490" s="17"/>
      <c r="B490" s="26"/>
      <c r="C490" s="29"/>
      <c r="D490" s="24" t="s">
        <v>750</v>
      </c>
      <c r="E490" s="25">
        <v>50</v>
      </c>
      <c r="F490" s="24" t="s">
        <v>19</v>
      </c>
      <c r="G490" s="24" t="s">
        <v>743</v>
      </c>
      <c r="H490" s="24"/>
      <c r="I490" s="24"/>
      <c r="J490" s="20"/>
    </row>
    <row r="491" s="1" customFormat="1" ht="27" customHeight="1" spans="1:10">
      <c r="A491" s="13">
        <v>73</v>
      </c>
      <c r="B491" s="14" t="s">
        <v>751</v>
      </c>
      <c r="C491" s="15" t="s">
        <v>752</v>
      </c>
      <c r="D491" s="13" t="s">
        <v>753</v>
      </c>
      <c r="E491" s="13">
        <v>3</v>
      </c>
      <c r="F491" s="13" t="s">
        <v>19</v>
      </c>
      <c r="G491" s="13" t="s">
        <v>204</v>
      </c>
      <c r="H491" s="13" t="s">
        <v>123</v>
      </c>
      <c r="I491" s="13">
        <v>17634744931</v>
      </c>
      <c r="J491" s="16" t="str">
        <f>_xlfn.DISPIMG("ID_280A25909E1C46088EA04ADBF60277B4",1)</f>
        <v>=DISPIMG("ID_280A25909E1C46088EA04ADBF60277B4",1)</v>
      </c>
    </row>
    <row r="492" s="1" customFormat="1" ht="27" customHeight="1" spans="1:10">
      <c r="A492" s="17"/>
      <c r="B492" s="14"/>
      <c r="C492" s="19"/>
      <c r="D492" s="13" t="s">
        <v>91</v>
      </c>
      <c r="E492" s="13">
        <v>2</v>
      </c>
      <c r="F492" s="13" t="s">
        <v>19</v>
      </c>
      <c r="G492" s="13" t="s">
        <v>41</v>
      </c>
      <c r="H492" s="13"/>
      <c r="I492" s="13"/>
      <c r="J492" s="20"/>
    </row>
    <row r="493" s="1" customFormat="1" ht="27" customHeight="1" spans="1:10">
      <c r="A493" s="17"/>
      <c r="B493" s="14"/>
      <c r="C493" s="19"/>
      <c r="D493" s="13" t="s">
        <v>754</v>
      </c>
      <c r="E493" s="13">
        <v>3</v>
      </c>
      <c r="F493" s="13" t="s">
        <v>19</v>
      </c>
      <c r="G493" s="13" t="s">
        <v>204</v>
      </c>
      <c r="H493" s="13"/>
      <c r="I493" s="13"/>
      <c r="J493" s="20"/>
    </row>
    <row r="494" s="1" customFormat="1" ht="27" customHeight="1" spans="1:10">
      <c r="A494" s="13"/>
      <c r="B494" s="14"/>
      <c r="C494" s="19"/>
      <c r="D494" s="13" t="s">
        <v>755</v>
      </c>
      <c r="E494" s="13">
        <v>13</v>
      </c>
      <c r="F494" s="13" t="s">
        <v>19</v>
      </c>
      <c r="G494" s="13" t="s">
        <v>204</v>
      </c>
      <c r="H494" s="13"/>
      <c r="I494" s="13"/>
      <c r="J494" s="22"/>
    </row>
    <row r="495" s="1" customFormat="1" spans="1:10">
      <c r="A495" s="13">
        <v>74</v>
      </c>
      <c r="B495" s="14" t="s">
        <v>756</v>
      </c>
      <c r="C495" s="15" t="s">
        <v>757</v>
      </c>
      <c r="D495" s="13" t="s">
        <v>758</v>
      </c>
      <c r="E495" s="13">
        <v>1</v>
      </c>
      <c r="F495" s="13" t="s">
        <v>19</v>
      </c>
      <c r="G495" s="13" t="s">
        <v>481</v>
      </c>
      <c r="H495" s="13" t="s">
        <v>759</v>
      </c>
      <c r="I495" s="13">
        <v>13814188136</v>
      </c>
      <c r="J495" s="16" t="str">
        <f>_xlfn.DISPIMG("ID_337B890ED1FB46559643E985BA660205",1)</f>
        <v>=DISPIMG("ID_337B890ED1FB46559643E985BA660205",1)</v>
      </c>
    </row>
    <row r="496" s="1" customFormat="1" spans="1:10">
      <c r="A496" s="17"/>
      <c r="B496" s="14"/>
      <c r="C496" s="19"/>
      <c r="D496" s="13" t="s">
        <v>760</v>
      </c>
      <c r="E496" s="13">
        <v>1</v>
      </c>
      <c r="F496" s="13" t="s">
        <v>19</v>
      </c>
      <c r="G496" s="13" t="s">
        <v>501</v>
      </c>
      <c r="H496" s="13"/>
      <c r="I496" s="13"/>
      <c r="J496" s="20"/>
    </row>
    <row r="497" s="1" customFormat="1" spans="1:10">
      <c r="A497" s="17"/>
      <c r="B497" s="14"/>
      <c r="C497" s="19"/>
      <c r="D497" s="13" t="s">
        <v>761</v>
      </c>
      <c r="E497" s="13">
        <v>2</v>
      </c>
      <c r="F497" s="13" t="s">
        <v>19</v>
      </c>
      <c r="G497" s="13" t="s">
        <v>481</v>
      </c>
      <c r="H497" s="13"/>
      <c r="I497" s="13"/>
      <c r="J497" s="20"/>
    </row>
    <row r="498" s="1" customFormat="1" spans="1:10">
      <c r="A498" s="13"/>
      <c r="B498" s="14"/>
      <c r="C498" s="19"/>
      <c r="D498" s="13" t="s">
        <v>762</v>
      </c>
      <c r="E498" s="13">
        <v>1</v>
      </c>
      <c r="F498" s="13" t="s">
        <v>19</v>
      </c>
      <c r="G498" s="13" t="s">
        <v>481</v>
      </c>
      <c r="H498" s="13"/>
      <c r="I498" s="13"/>
      <c r="J498" s="22"/>
    </row>
    <row r="499" s="1" customFormat="1" spans="1:10">
      <c r="A499" s="17"/>
      <c r="B499" s="14"/>
      <c r="C499" s="19"/>
      <c r="D499" s="13" t="s">
        <v>763</v>
      </c>
      <c r="E499" s="13">
        <v>1</v>
      </c>
      <c r="F499" s="13" t="s">
        <v>14</v>
      </c>
      <c r="G499" s="13" t="s">
        <v>501</v>
      </c>
      <c r="H499" s="13"/>
      <c r="I499" s="13"/>
      <c r="J499" s="20"/>
    </row>
    <row r="500" s="1" customFormat="1" spans="1:10">
      <c r="A500" s="17"/>
      <c r="B500" s="14"/>
      <c r="C500" s="19"/>
      <c r="D500" s="13" t="s">
        <v>764</v>
      </c>
      <c r="E500" s="13">
        <v>2</v>
      </c>
      <c r="F500" s="13" t="s">
        <v>19</v>
      </c>
      <c r="G500" s="13" t="s">
        <v>481</v>
      </c>
      <c r="H500" s="13"/>
      <c r="I500" s="13"/>
      <c r="J500" s="20"/>
    </row>
    <row r="501" s="2" customFormat="1" ht="22" customHeight="1" spans="1:10">
      <c r="A501" s="17">
        <v>75</v>
      </c>
      <c r="B501" s="26" t="s">
        <v>765</v>
      </c>
      <c r="C501" s="29" t="s">
        <v>766</v>
      </c>
      <c r="D501" s="24" t="s">
        <v>767</v>
      </c>
      <c r="E501" s="25">
        <v>1</v>
      </c>
      <c r="F501" s="24" t="s">
        <v>19</v>
      </c>
      <c r="G501" s="24" t="s">
        <v>241</v>
      </c>
      <c r="H501" s="24" t="s">
        <v>768</v>
      </c>
      <c r="I501" s="24">
        <v>16626287683</v>
      </c>
      <c r="J501" s="17" t="str">
        <f>_xlfn.DISPIMG("ID_94D64D1BB22840F2B88624B0F5218C59",1)</f>
        <v>=DISPIMG("ID_94D64D1BB22840F2B88624B0F5218C59",1)</v>
      </c>
    </row>
    <row r="502" s="2" customFormat="1" ht="22" customHeight="1" spans="1:10">
      <c r="A502" s="17"/>
      <c r="B502" s="26"/>
      <c r="C502" s="29"/>
      <c r="D502" s="24" t="s">
        <v>40</v>
      </c>
      <c r="E502" s="25">
        <v>3</v>
      </c>
      <c r="F502" s="24" t="s">
        <v>19</v>
      </c>
      <c r="G502" s="24" t="s">
        <v>241</v>
      </c>
      <c r="H502" s="24"/>
      <c r="I502" s="24"/>
      <c r="J502" s="17"/>
    </row>
    <row r="503" s="2" customFormat="1" ht="22" customHeight="1" spans="1:10">
      <c r="A503" s="17"/>
      <c r="B503" s="26"/>
      <c r="C503" s="29"/>
      <c r="D503" s="24" t="s">
        <v>177</v>
      </c>
      <c r="E503" s="25">
        <v>1</v>
      </c>
      <c r="F503" s="24" t="s">
        <v>19</v>
      </c>
      <c r="G503" s="24" t="s">
        <v>241</v>
      </c>
      <c r="H503" s="24"/>
      <c r="I503" s="24"/>
      <c r="J503" s="17"/>
    </row>
    <row r="504" s="2" customFormat="1" ht="22" customHeight="1" spans="1:10">
      <c r="A504" s="17"/>
      <c r="B504" s="26"/>
      <c r="C504" s="29"/>
      <c r="D504" s="24" t="s">
        <v>205</v>
      </c>
      <c r="E504" s="25">
        <v>1</v>
      </c>
      <c r="F504" s="24" t="s">
        <v>19</v>
      </c>
      <c r="G504" s="24" t="s">
        <v>241</v>
      </c>
      <c r="H504" s="24"/>
      <c r="I504" s="24"/>
      <c r="J504" s="17"/>
    </row>
    <row r="505" s="2" customFormat="1" ht="22" customHeight="1" spans="1:10">
      <c r="A505" s="17"/>
      <c r="B505" s="26"/>
      <c r="C505" s="29"/>
      <c r="D505" s="24" t="s">
        <v>769</v>
      </c>
      <c r="E505" s="25">
        <v>5</v>
      </c>
      <c r="F505" s="24" t="s">
        <v>19</v>
      </c>
      <c r="G505" s="24" t="s">
        <v>770</v>
      </c>
      <c r="H505" s="24"/>
      <c r="I505" s="24"/>
      <c r="J505" s="17"/>
    </row>
    <row r="506" s="2" customFormat="1" ht="22" customHeight="1" spans="1:10">
      <c r="A506" s="17"/>
      <c r="B506" s="26"/>
      <c r="C506" s="29"/>
      <c r="D506" s="24" t="s">
        <v>771</v>
      </c>
      <c r="E506" s="25">
        <v>4</v>
      </c>
      <c r="F506" s="24" t="s">
        <v>19</v>
      </c>
      <c r="G506" s="24" t="s">
        <v>770</v>
      </c>
      <c r="H506" s="24"/>
      <c r="I506" s="24"/>
      <c r="J506" s="17"/>
    </row>
    <row r="507" s="2" customFormat="1" ht="22" customHeight="1" spans="1:10">
      <c r="A507" s="17"/>
      <c r="B507" s="26"/>
      <c r="C507" s="29"/>
      <c r="D507" s="24" t="s">
        <v>474</v>
      </c>
      <c r="E507" s="25">
        <v>5</v>
      </c>
      <c r="F507" s="24" t="s">
        <v>19</v>
      </c>
      <c r="G507" s="24" t="s">
        <v>241</v>
      </c>
      <c r="H507" s="24"/>
      <c r="I507" s="24"/>
      <c r="J507" s="17"/>
    </row>
    <row r="508" s="1" customFormat="1" spans="1:10">
      <c r="A508" s="13">
        <v>76</v>
      </c>
      <c r="B508" s="14" t="s">
        <v>772</v>
      </c>
      <c r="C508" s="15" t="s">
        <v>773</v>
      </c>
      <c r="D508" s="13" t="s">
        <v>64</v>
      </c>
      <c r="E508" s="13">
        <v>6</v>
      </c>
      <c r="F508" s="13" t="s">
        <v>65</v>
      </c>
      <c r="G508" s="13" t="s">
        <v>84</v>
      </c>
      <c r="H508" s="13" t="s">
        <v>774</v>
      </c>
      <c r="I508" s="13">
        <v>15338898499</v>
      </c>
      <c r="J508" s="16" t="str">
        <f>_xlfn.DISPIMG("ID_7904AB27175B47AEBF63AE4F975F6D6D",1)</f>
        <v>=DISPIMG("ID_7904AB27175B47AEBF63AE4F975F6D6D",1)</v>
      </c>
    </row>
    <row r="509" s="1" customFormat="1" spans="1:10">
      <c r="A509" s="17"/>
      <c r="B509" s="14"/>
      <c r="C509" s="19"/>
      <c r="D509" s="13" t="s">
        <v>55</v>
      </c>
      <c r="E509" s="13">
        <v>2</v>
      </c>
      <c r="F509" s="13" t="s">
        <v>14</v>
      </c>
      <c r="G509" s="13" t="s">
        <v>28</v>
      </c>
      <c r="H509" s="13"/>
      <c r="I509" s="13"/>
      <c r="J509" s="20"/>
    </row>
    <row r="510" s="1" customFormat="1" spans="1:10">
      <c r="A510" s="17"/>
      <c r="B510" s="14"/>
      <c r="C510" s="19"/>
      <c r="D510" s="13" t="s">
        <v>775</v>
      </c>
      <c r="E510" s="13">
        <v>2</v>
      </c>
      <c r="F510" s="13" t="s">
        <v>14</v>
      </c>
      <c r="G510" s="13" t="s">
        <v>28</v>
      </c>
      <c r="H510" s="13"/>
      <c r="I510" s="13"/>
      <c r="J510" s="20"/>
    </row>
    <row r="511" s="1" customFormat="1" spans="1:10">
      <c r="A511" s="17"/>
      <c r="B511" s="14"/>
      <c r="C511" s="19"/>
      <c r="D511" s="13" t="s">
        <v>776</v>
      </c>
      <c r="E511" s="13">
        <v>2</v>
      </c>
      <c r="F511" s="13" t="s">
        <v>19</v>
      </c>
      <c r="G511" s="13" t="s">
        <v>28</v>
      </c>
      <c r="H511" s="13"/>
      <c r="I511" s="13"/>
      <c r="J511" s="20"/>
    </row>
    <row r="512" s="1" customFormat="1" spans="1:10">
      <c r="A512" s="17"/>
      <c r="B512" s="14"/>
      <c r="C512" s="19"/>
      <c r="D512" s="13" t="s">
        <v>777</v>
      </c>
      <c r="E512" s="13">
        <v>2</v>
      </c>
      <c r="F512" s="13" t="s">
        <v>19</v>
      </c>
      <c r="G512" s="13" t="s">
        <v>28</v>
      </c>
      <c r="H512" s="13"/>
      <c r="I512" s="13"/>
      <c r="J512" s="20"/>
    </row>
    <row r="513" s="1" customFormat="1" spans="1:10">
      <c r="A513" s="17"/>
      <c r="B513" s="14"/>
      <c r="C513" s="19"/>
      <c r="D513" s="13" t="s">
        <v>32</v>
      </c>
      <c r="E513" s="13">
        <v>5</v>
      </c>
      <c r="F513" s="13" t="s">
        <v>19</v>
      </c>
      <c r="G513" s="13" t="s">
        <v>20</v>
      </c>
      <c r="H513" s="13"/>
      <c r="I513" s="13"/>
      <c r="J513" s="20"/>
    </row>
    <row r="514" s="1" customFormat="1" spans="1:10">
      <c r="A514" s="17"/>
      <c r="B514" s="14"/>
      <c r="C514" s="19"/>
      <c r="D514" s="13" t="s">
        <v>52</v>
      </c>
      <c r="E514" s="13">
        <v>5</v>
      </c>
      <c r="F514" s="13" t="s">
        <v>19</v>
      </c>
      <c r="G514" s="13" t="s">
        <v>20</v>
      </c>
      <c r="H514" s="13"/>
      <c r="I514" s="13"/>
      <c r="J514" s="20"/>
    </row>
    <row r="515" s="1" customFormat="1" spans="1:10">
      <c r="A515" s="17"/>
      <c r="B515" s="14"/>
      <c r="C515" s="19"/>
      <c r="D515" s="13" t="s">
        <v>89</v>
      </c>
      <c r="E515" s="13">
        <v>5</v>
      </c>
      <c r="F515" s="13" t="s">
        <v>19</v>
      </c>
      <c r="G515" s="13" t="s">
        <v>20</v>
      </c>
      <c r="H515" s="13"/>
      <c r="I515" s="13"/>
      <c r="J515" s="20"/>
    </row>
    <row r="516" s="1" customFormat="1" spans="1:10">
      <c r="A516" s="17"/>
      <c r="B516" s="14"/>
      <c r="C516" s="19"/>
      <c r="D516" s="13" t="s">
        <v>88</v>
      </c>
      <c r="E516" s="13">
        <v>2</v>
      </c>
      <c r="F516" s="13" t="s">
        <v>19</v>
      </c>
      <c r="G516" s="13" t="s">
        <v>20</v>
      </c>
      <c r="H516" s="13"/>
      <c r="I516" s="13"/>
      <c r="J516" s="20"/>
    </row>
    <row r="517" s="1" customFormat="1" spans="1:10">
      <c r="A517" s="17"/>
      <c r="B517" s="14"/>
      <c r="C517" s="19"/>
      <c r="D517" s="13" t="s">
        <v>83</v>
      </c>
      <c r="E517" s="13">
        <v>2</v>
      </c>
      <c r="F517" s="13" t="s">
        <v>19</v>
      </c>
      <c r="G517" s="13" t="s">
        <v>20</v>
      </c>
      <c r="H517" s="13"/>
      <c r="I517" s="13"/>
      <c r="J517" s="20"/>
    </row>
    <row r="518" s="1" customFormat="1" spans="1:10">
      <c r="A518" s="17"/>
      <c r="B518" s="14"/>
      <c r="C518" s="19"/>
      <c r="D518" s="13" t="s">
        <v>194</v>
      </c>
      <c r="E518" s="13">
        <v>5</v>
      </c>
      <c r="F518" s="13" t="s">
        <v>19</v>
      </c>
      <c r="G518" s="13" t="s">
        <v>20</v>
      </c>
      <c r="H518" s="13"/>
      <c r="I518" s="13"/>
      <c r="J518" s="20"/>
    </row>
    <row r="519" s="1" customFormat="1" ht="18" customHeight="1" spans="1:10">
      <c r="A519" s="13">
        <v>77</v>
      </c>
      <c r="B519" s="14" t="s">
        <v>778</v>
      </c>
      <c r="C519" s="15" t="s">
        <v>779</v>
      </c>
      <c r="D519" s="13" t="s">
        <v>433</v>
      </c>
      <c r="E519" s="13">
        <v>2</v>
      </c>
      <c r="F519" s="13" t="s">
        <v>14</v>
      </c>
      <c r="G519" s="13" t="s">
        <v>780</v>
      </c>
      <c r="H519" s="13" t="s">
        <v>321</v>
      </c>
      <c r="I519" s="13">
        <v>13726111175</v>
      </c>
      <c r="J519" s="16" t="str">
        <f>_xlfn.DISPIMG("ID_72934C58F34C46AF89761BDC0A999F0E",1)</f>
        <v>=DISPIMG("ID_72934C58F34C46AF89761BDC0A999F0E",1)</v>
      </c>
    </row>
    <row r="520" s="1" customFormat="1" ht="18" customHeight="1" spans="1:10">
      <c r="A520" s="13"/>
      <c r="B520" s="14"/>
      <c r="C520" s="19"/>
      <c r="D520" s="13" t="s">
        <v>37</v>
      </c>
      <c r="E520" s="13">
        <v>4</v>
      </c>
      <c r="F520" s="13" t="s">
        <v>14</v>
      </c>
      <c r="G520" s="13" t="s">
        <v>781</v>
      </c>
      <c r="H520" s="13"/>
      <c r="I520" s="13"/>
      <c r="J520" s="22"/>
    </row>
    <row r="521" s="1" customFormat="1" ht="18" customHeight="1" spans="1:10">
      <c r="A521" s="17"/>
      <c r="B521" s="14"/>
      <c r="C521" s="19"/>
      <c r="D521" s="13" t="s">
        <v>782</v>
      </c>
      <c r="E521" s="13">
        <v>6</v>
      </c>
      <c r="F521" s="13" t="s">
        <v>19</v>
      </c>
      <c r="G521" s="13" t="s">
        <v>22</v>
      </c>
      <c r="H521" s="13"/>
      <c r="I521" s="13"/>
      <c r="J521" s="20"/>
    </row>
    <row r="522" s="1" customFormat="1" ht="18" customHeight="1" spans="1:10">
      <c r="A522" s="13"/>
      <c r="B522" s="14"/>
      <c r="C522" s="19"/>
      <c r="D522" s="13" t="s">
        <v>98</v>
      </c>
      <c r="E522" s="13">
        <v>2</v>
      </c>
      <c r="F522" s="13" t="s">
        <v>14</v>
      </c>
      <c r="G522" s="13" t="s">
        <v>697</v>
      </c>
      <c r="H522" s="13"/>
      <c r="I522" s="13"/>
      <c r="J522" s="22"/>
    </row>
    <row r="523" s="1" customFormat="1" ht="18" customHeight="1" spans="1:10">
      <c r="A523" s="17"/>
      <c r="B523" s="14"/>
      <c r="C523" s="19"/>
      <c r="D523" s="13" t="s">
        <v>783</v>
      </c>
      <c r="E523" s="13">
        <v>2</v>
      </c>
      <c r="F523" s="13" t="s">
        <v>19</v>
      </c>
      <c r="G523" s="13" t="s">
        <v>204</v>
      </c>
      <c r="H523" s="13"/>
      <c r="I523" s="13"/>
      <c r="J523" s="20"/>
    </row>
    <row r="524" s="1" customFormat="1" ht="18" customHeight="1" spans="1:10">
      <c r="A524" s="17"/>
      <c r="B524" s="14"/>
      <c r="C524" s="19"/>
      <c r="D524" s="13" t="s">
        <v>784</v>
      </c>
      <c r="E524" s="13">
        <v>3</v>
      </c>
      <c r="F524" s="13" t="s">
        <v>19</v>
      </c>
      <c r="G524" s="13" t="s">
        <v>204</v>
      </c>
      <c r="H524" s="13"/>
      <c r="I524" s="13"/>
      <c r="J524" s="20"/>
    </row>
    <row r="525" s="1" customFormat="1" ht="33" customHeight="1" spans="1:10">
      <c r="A525" s="13">
        <v>78</v>
      </c>
      <c r="B525" s="14" t="s">
        <v>785</v>
      </c>
      <c r="C525" s="15" t="s">
        <v>786</v>
      </c>
      <c r="D525" s="13" t="s">
        <v>787</v>
      </c>
      <c r="E525" s="13">
        <v>8</v>
      </c>
      <c r="F525" s="13" t="s">
        <v>19</v>
      </c>
      <c r="G525" s="13" t="s">
        <v>373</v>
      </c>
      <c r="H525" s="13" t="s">
        <v>284</v>
      </c>
      <c r="I525" s="13">
        <v>13427482044</v>
      </c>
      <c r="J525" s="16" t="str">
        <f>_xlfn.DISPIMG("ID_D49B1C021EE54167BE15ABD8931F775D",1)</f>
        <v>=DISPIMG("ID_D49B1C021EE54167BE15ABD8931F775D",1)</v>
      </c>
    </row>
    <row r="526" s="1" customFormat="1" ht="33" customHeight="1" spans="1:10">
      <c r="A526" s="17"/>
      <c r="B526" s="14"/>
      <c r="C526" s="19"/>
      <c r="D526" s="13" t="s">
        <v>788</v>
      </c>
      <c r="E526" s="13">
        <v>10</v>
      </c>
      <c r="F526" s="13" t="s">
        <v>19</v>
      </c>
      <c r="G526" s="13" t="s">
        <v>373</v>
      </c>
      <c r="H526" s="13"/>
      <c r="I526" s="13"/>
      <c r="J526" s="20"/>
    </row>
    <row r="527" s="1" customFormat="1" ht="33" customHeight="1" spans="1:10">
      <c r="A527" s="17"/>
      <c r="B527" s="14"/>
      <c r="C527" s="19"/>
      <c r="D527" s="13" t="s">
        <v>37</v>
      </c>
      <c r="E527" s="13">
        <v>30</v>
      </c>
      <c r="F527" s="13" t="s">
        <v>19</v>
      </c>
      <c r="G527" s="13" t="s">
        <v>373</v>
      </c>
      <c r="H527" s="13"/>
      <c r="I527" s="13"/>
      <c r="J527" s="20"/>
    </row>
    <row r="528" s="1" customFormat="1" spans="1:10">
      <c r="A528" s="13">
        <v>80</v>
      </c>
      <c r="B528" s="14" t="s">
        <v>789</v>
      </c>
      <c r="C528" s="15" t="s">
        <v>790</v>
      </c>
      <c r="D528" s="13" t="s">
        <v>791</v>
      </c>
      <c r="E528" s="13">
        <v>5</v>
      </c>
      <c r="F528" s="13" t="s">
        <v>19</v>
      </c>
      <c r="G528" s="13" t="s">
        <v>373</v>
      </c>
      <c r="H528" s="13" t="s">
        <v>792</v>
      </c>
      <c r="I528" s="13">
        <v>13827991137</v>
      </c>
      <c r="J528" s="16" t="str">
        <f>_xlfn.DISPIMG("ID_BCF632A5ED8245C2B056ED319BBF6754",1)</f>
        <v>=DISPIMG("ID_BCF632A5ED8245C2B056ED319BBF6754",1)</v>
      </c>
    </row>
    <row r="529" s="1" customFormat="1" spans="1:10">
      <c r="A529" s="17"/>
      <c r="B529" s="14"/>
      <c r="C529" s="19"/>
      <c r="D529" s="13" t="s">
        <v>793</v>
      </c>
      <c r="E529" s="13">
        <v>10</v>
      </c>
      <c r="F529" s="13" t="s">
        <v>19</v>
      </c>
      <c r="G529" s="13" t="s">
        <v>381</v>
      </c>
      <c r="H529" s="13"/>
      <c r="I529" s="13"/>
      <c r="J529" s="20"/>
    </row>
    <row r="530" s="1" customFormat="1" spans="1:10">
      <c r="A530" s="17"/>
      <c r="B530" s="14"/>
      <c r="C530" s="19"/>
      <c r="D530" s="13" t="s">
        <v>794</v>
      </c>
      <c r="E530" s="13">
        <v>20</v>
      </c>
      <c r="F530" s="13" t="s">
        <v>19</v>
      </c>
      <c r="G530" s="13" t="s">
        <v>381</v>
      </c>
      <c r="H530" s="13"/>
      <c r="I530" s="13"/>
      <c r="J530" s="20"/>
    </row>
    <row r="531" s="1" customFormat="1" spans="1:10">
      <c r="A531" s="13"/>
      <c r="B531" s="14"/>
      <c r="C531" s="19"/>
      <c r="D531" s="13" t="s">
        <v>795</v>
      </c>
      <c r="E531" s="13">
        <v>10</v>
      </c>
      <c r="F531" s="13" t="s">
        <v>19</v>
      </c>
      <c r="G531" s="13" t="s">
        <v>381</v>
      </c>
      <c r="H531" s="13"/>
      <c r="I531" s="13"/>
      <c r="J531" s="22"/>
    </row>
    <row r="532" s="1" customFormat="1" spans="1:10">
      <c r="A532" s="17"/>
      <c r="B532" s="14"/>
      <c r="C532" s="19"/>
      <c r="D532" s="13" t="s">
        <v>796</v>
      </c>
      <c r="E532" s="13">
        <v>10</v>
      </c>
      <c r="F532" s="13" t="s">
        <v>14</v>
      </c>
      <c r="G532" s="13" t="s">
        <v>797</v>
      </c>
      <c r="H532" s="13"/>
      <c r="I532" s="13"/>
      <c r="J532" s="20"/>
    </row>
    <row r="533" s="1" customFormat="1" spans="1:10">
      <c r="A533" s="17"/>
      <c r="B533" s="14"/>
      <c r="C533" s="19"/>
      <c r="D533" s="13" t="s">
        <v>798</v>
      </c>
      <c r="E533" s="13">
        <v>10</v>
      </c>
      <c r="F533" s="13" t="s">
        <v>14</v>
      </c>
      <c r="G533" s="13" t="s">
        <v>797</v>
      </c>
      <c r="H533" s="13"/>
      <c r="I533" s="13"/>
      <c r="J533" s="20"/>
    </row>
    <row r="534" s="1" customFormat="1" spans="1:10">
      <c r="A534" s="13">
        <v>81</v>
      </c>
      <c r="B534" s="14" t="s">
        <v>799</v>
      </c>
      <c r="C534" s="15" t="s">
        <v>800</v>
      </c>
      <c r="D534" s="13" t="s">
        <v>320</v>
      </c>
      <c r="E534" s="13">
        <v>2</v>
      </c>
      <c r="F534" s="13" t="s">
        <v>19</v>
      </c>
      <c r="G534" s="13" t="s">
        <v>152</v>
      </c>
      <c r="H534" s="13" t="s">
        <v>801</v>
      </c>
      <c r="I534" s="13">
        <v>18925247707</v>
      </c>
      <c r="J534" s="16" t="str">
        <f>_xlfn.DISPIMG("ID_AFAA0D73375B43798B3C19EDC3E97033",1)</f>
        <v>=DISPIMG("ID_AFAA0D73375B43798B3C19EDC3E97033",1)</v>
      </c>
    </row>
    <row r="535" s="1" customFormat="1" spans="1:10">
      <c r="A535" s="17"/>
      <c r="B535" s="14"/>
      <c r="C535" s="19"/>
      <c r="D535" s="13" t="s">
        <v>802</v>
      </c>
      <c r="E535" s="13">
        <v>2</v>
      </c>
      <c r="F535" s="13" t="s">
        <v>19</v>
      </c>
      <c r="G535" s="13" t="s">
        <v>152</v>
      </c>
      <c r="H535" s="13"/>
      <c r="I535" s="13"/>
      <c r="J535" s="20"/>
    </row>
    <row r="536" s="1" customFormat="1" spans="1:10">
      <c r="A536" s="17"/>
      <c r="B536" s="14"/>
      <c r="C536" s="19"/>
      <c r="D536" s="13" t="s">
        <v>803</v>
      </c>
      <c r="E536" s="13">
        <v>2</v>
      </c>
      <c r="F536" s="13" t="s">
        <v>19</v>
      </c>
      <c r="G536" s="13" t="s">
        <v>152</v>
      </c>
      <c r="H536" s="13"/>
      <c r="I536" s="13"/>
      <c r="J536" s="20"/>
    </row>
    <row r="537" s="1" customFormat="1" spans="1:10">
      <c r="A537" s="13"/>
      <c r="B537" s="14"/>
      <c r="C537" s="19"/>
      <c r="D537" s="13" t="s">
        <v>309</v>
      </c>
      <c r="E537" s="13">
        <v>2</v>
      </c>
      <c r="F537" s="13" t="s">
        <v>19</v>
      </c>
      <c r="G537" s="13" t="s">
        <v>152</v>
      </c>
      <c r="H537" s="13"/>
      <c r="I537" s="13"/>
      <c r="J537" s="22"/>
    </row>
    <row r="538" s="1" customFormat="1" spans="1:10">
      <c r="A538" s="17"/>
      <c r="B538" s="14"/>
      <c r="C538" s="19"/>
      <c r="D538" s="13" t="s">
        <v>804</v>
      </c>
      <c r="E538" s="13">
        <v>5</v>
      </c>
      <c r="F538" s="13" t="s">
        <v>19</v>
      </c>
      <c r="G538" s="13" t="s">
        <v>152</v>
      </c>
      <c r="H538" s="13"/>
      <c r="I538" s="13"/>
      <c r="J538" s="20"/>
    </row>
    <row r="539" s="1" customFormat="1" spans="1:10">
      <c r="A539" s="17"/>
      <c r="B539" s="14"/>
      <c r="C539" s="19"/>
      <c r="D539" s="13" t="s">
        <v>805</v>
      </c>
      <c r="E539" s="13">
        <v>2</v>
      </c>
      <c r="F539" s="13" t="s">
        <v>19</v>
      </c>
      <c r="G539" s="13" t="s">
        <v>152</v>
      </c>
      <c r="H539" s="13"/>
      <c r="I539" s="13"/>
      <c r="J539" s="20"/>
    </row>
    <row r="540" s="1" customFormat="1" spans="1:10">
      <c r="A540" s="17"/>
      <c r="B540" s="14"/>
      <c r="C540" s="19"/>
      <c r="D540" s="13" t="s">
        <v>806</v>
      </c>
      <c r="E540" s="13">
        <v>4</v>
      </c>
      <c r="F540" s="13" t="s">
        <v>19</v>
      </c>
      <c r="G540" s="13" t="s">
        <v>152</v>
      </c>
      <c r="H540" s="13"/>
      <c r="I540" s="13"/>
      <c r="J540" s="20"/>
    </row>
    <row r="541" s="1" customFormat="1" spans="1:10">
      <c r="A541" s="17"/>
      <c r="B541" s="14"/>
      <c r="C541" s="19"/>
      <c r="D541" s="13" t="s">
        <v>201</v>
      </c>
      <c r="E541" s="13">
        <v>4</v>
      </c>
      <c r="F541" s="13" t="s">
        <v>19</v>
      </c>
      <c r="G541" s="13" t="s">
        <v>152</v>
      </c>
      <c r="H541" s="13"/>
      <c r="I541" s="13"/>
      <c r="J541" s="20"/>
    </row>
    <row r="542" s="1" customFormat="1" spans="1:10">
      <c r="A542" s="17"/>
      <c r="B542" s="14"/>
      <c r="C542" s="19"/>
      <c r="D542" s="13" t="s">
        <v>37</v>
      </c>
      <c r="E542" s="13">
        <v>5</v>
      </c>
      <c r="F542" s="13" t="s">
        <v>14</v>
      </c>
      <c r="G542" s="13" t="s">
        <v>807</v>
      </c>
      <c r="H542" s="13"/>
      <c r="I542" s="13"/>
      <c r="J542" s="20"/>
    </row>
    <row r="543" s="2" customFormat="1" ht="20" customHeight="1" spans="1:10">
      <c r="A543" s="17">
        <v>82</v>
      </c>
      <c r="B543" s="24" t="s">
        <v>808</v>
      </c>
      <c r="C543" s="29" t="s">
        <v>809</v>
      </c>
      <c r="D543" s="24" t="s">
        <v>810</v>
      </c>
      <c r="E543" s="25">
        <v>2</v>
      </c>
      <c r="F543" s="24" t="s">
        <v>65</v>
      </c>
      <c r="G543" s="24" t="s">
        <v>339</v>
      </c>
      <c r="H543" s="24" t="s">
        <v>811</v>
      </c>
      <c r="I543" s="24">
        <v>13827388476</v>
      </c>
      <c r="J543" s="17" t="str">
        <f>_xlfn.DISPIMG("ID_ED3E78EB30B644B9A8D465084D834520",1)</f>
        <v>=DISPIMG("ID_ED3E78EB30B644B9A8D465084D834520",1)</v>
      </c>
    </row>
    <row r="544" s="2" customFormat="1" ht="20" customHeight="1" spans="1:10">
      <c r="A544" s="17"/>
      <c r="B544" s="24"/>
      <c r="C544" s="29"/>
      <c r="D544" s="24" t="s">
        <v>812</v>
      </c>
      <c r="E544" s="25">
        <v>2</v>
      </c>
      <c r="F544" s="24" t="s">
        <v>19</v>
      </c>
      <c r="G544" s="24" t="s">
        <v>41</v>
      </c>
      <c r="H544" s="24"/>
      <c r="I544" s="24"/>
      <c r="J544" s="17"/>
    </row>
    <row r="545" s="2" customFormat="1" ht="20" customHeight="1" spans="1:10">
      <c r="A545" s="17"/>
      <c r="B545" s="24"/>
      <c r="C545" s="29"/>
      <c r="D545" s="24" t="s">
        <v>813</v>
      </c>
      <c r="E545" s="25">
        <v>1</v>
      </c>
      <c r="F545" s="24" t="s">
        <v>19</v>
      </c>
      <c r="G545" s="24" t="s">
        <v>41</v>
      </c>
      <c r="H545" s="24"/>
      <c r="I545" s="24"/>
      <c r="J545" s="17"/>
    </row>
    <row r="546" s="2" customFormat="1" ht="20" customHeight="1" spans="1:10">
      <c r="A546" s="17"/>
      <c r="B546" s="24"/>
      <c r="C546" s="29"/>
      <c r="D546" s="24" t="s">
        <v>814</v>
      </c>
      <c r="E546" s="25">
        <v>1</v>
      </c>
      <c r="F546" s="24" t="s">
        <v>19</v>
      </c>
      <c r="G546" s="24" t="s">
        <v>22</v>
      </c>
      <c r="H546" s="24"/>
      <c r="I546" s="24"/>
      <c r="J546" s="17"/>
    </row>
    <row r="547" s="2" customFormat="1" ht="20" customHeight="1" spans="1:10">
      <c r="A547" s="17"/>
      <c r="B547" s="24"/>
      <c r="C547" s="29"/>
      <c r="D547" s="24" t="s">
        <v>815</v>
      </c>
      <c r="E547" s="25">
        <v>5</v>
      </c>
      <c r="F547" s="24" t="s">
        <v>19</v>
      </c>
      <c r="G547" s="24" t="s">
        <v>41</v>
      </c>
      <c r="H547" s="24"/>
      <c r="I547" s="24"/>
      <c r="J547" s="17"/>
    </row>
    <row r="548" spans="1:10">
      <c r="A548" s="3">
        <v>83</v>
      </c>
      <c r="B548" s="30" t="s">
        <v>816</v>
      </c>
      <c r="C548" s="31" t="s">
        <v>817</v>
      </c>
      <c r="D548" s="24" t="s">
        <v>818</v>
      </c>
      <c r="E548" s="25">
        <v>2</v>
      </c>
      <c r="F548" s="24" t="s">
        <v>65</v>
      </c>
      <c r="G548" s="24" t="s">
        <v>819</v>
      </c>
      <c r="H548" s="17" t="s">
        <v>123</v>
      </c>
      <c r="I548" s="17">
        <v>18850084860</v>
      </c>
      <c r="J548" s="20" t="str">
        <f>_xlfn.DISPIMG("ID_978A4FBBA8B74363AF9675BCCBD5B625",1)</f>
        <v>=DISPIMG("ID_978A4FBBA8B74363AF9675BCCBD5B625",1)</v>
      </c>
    </row>
    <row r="549" spans="1:10">
      <c r="B549" s="32"/>
      <c r="C549" s="33"/>
      <c r="D549" s="24" t="s">
        <v>820</v>
      </c>
      <c r="E549" s="25">
        <v>30</v>
      </c>
      <c r="F549" s="24" t="s">
        <v>14</v>
      </c>
      <c r="G549" s="24" t="s">
        <v>821</v>
      </c>
      <c r="H549" s="17"/>
      <c r="I549" s="17"/>
      <c r="J549" s="20"/>
    </row>
    <row r="550" spans="1:10">
      <c r="B550" s="32"/>
      <c r="C550" s="33"/>
      <c r="D550" s="24" t="s">
        <v>822</v>
      </c>
      <c r="E550" s="25">
        <v>12</v>
      </c>
      <c r="F550" s="24" t="s">
        <v>14</v>
      </c>
      <c r="G550" s="24" t="s">
        <v>821</v>
      </c>
      <c r="H550" s="17"/>
      <c r="I550" s="17"/>
      <c r="J550" s="20"/>
    </row>
    <row r="551" spans="1:10">
      <c r="B551" s="32"/>
      <c r="C551" s="33"/>
      <c r="D551" s="24" t="s">
        <v>823</v>
      </c>
      <c r="E551" s="25">
        <v>5</v>
      </c>
      <c r="F551" s="24" t="s">
        <v>14</v>
      </c>
      <c r="G551" s="24" t="s">
        <v>821</v>
      </c>
      <c r="H551" s="17"/>
      <c r="I551" s="17"/>
      <c r="J551" s="20"/>
    </row>
    <row r="552" spans="1:10">
      <c r="B552" s="32"/>
      <c r="C552" s="33"/>
      <c r="D552" s="24" t="s">
        <v>824</v>
      </c>
      <c r="E552" s="25">
        <v>5</v>
      </c>
      <c r="F552" s="24" t="s">
        <v>14</v>
      </c>
      <c r="G552" s="24" t="s">
        <v>821</v>
      </c>
      <c r="H552" s="17"/>
      <c r="I552" s="17"/>
      <c r="J552" s="20"/>
    </row>
    <row r="553" spans="1:10">
      <c r="B553" s="32"/>
      <c r="C553" s="33"/>
      <c r="D553" s="24" t="s">
        <v>825</v>
      </c>
      <c r="E553" s="25">
        <v>2</v>
      </c>
      <c r="F553" s="24" t="s">
        <v>14</v>
      </c>
      <c r="G553" s="24" t="s">
        <v>821</v>
      </c>
      <c r="H553" s="17"/>
      <c r="I553" s="17"/>
      <c r="J553" s="20"/>
    </row>
    <row r="554" spans="1:10">
      <c r="B554" s="32"/>
      <c r="C554" s="33"/>
      <c r="D554" s="24" t="s">
        <v>826</v>
      </c>
      <c r="E554" s="25">
        <v>2</v>
      </c>
      <c r="F554" s="24" t="s">
        <v>14</v>
      </c>
      <c r="G554" s="24" t="s">
        <v>821</v>
      </c>
      <c r="H554" s="17"/>
      <c r="I554" s="17"/>
      <c r="J554" s="20"/>
    </row>
    <row r="555" spans="1:10">
      <c r="B555" s="32"/>
      <c r="C555" s="33"/>
      <c r="D555" s="24" t="s">
        <v>827</v>
      </c>
      <c r="E555" s="25">
        <v>2</v>
      </c>
      <c r="F555" s="24" t="s">
        <v>14</v>
      </c>
      <c r="G555" s="24" t="s">
        <v>821</v>
      </c>
      <c r="H555" s="17"/>
      <c r="I555" s="17"/>
      <c r="J555" s="20"/>
    </row>
    <row r="556" spans="1:10">
      <c r="B556" s="32"/>
      <c r="C556" s="33"/>
      <c r="D556" s="34" t="s">
        <v>828</v>
      </c>
      <c r="E556" s="35">
        <v>2</v>
      </c>
      <c r="F556" s="34" t="s">
        <v>14</v>
      </c>
      <c r="G556" s="34" t="s">
        <v>821</v>
      </c>
      <c r="H556" s="36"/>
      <c r="I556" s="36"/>
      <c r="J556" s="37"/>
    </row>
    <row r="557" ht="48" customHeight="1" spans="1:10">
      <c r="A557" s="17">
        <v>84</v>
      </c>
      <c r="B557" s="38" t="s">
        <v>829</v>
      </c>
      <c r="C557" s="28" t="s">
        <v>830</v>
      </c>
      <c r="D557" s="24" t="s">
        <v>831</v>
      </c>
      <c r="E557" s="25">
        <v>50</v>
      </c>
      <c r="F557" s="24" t="s">
        <v>65</v>
      </c>
      <c r="G557" s="13" t="s">
        <v>84</v>
      </c>
      <c r="H557" s="24" t="s">
        <v>123</v>
      </c>
      <c r="I557" s="24">
        <v>15889747871</v>
      </c>
      <c r="J557" s="20" t="str">
        <f>_xlfn.DISPIMG("ID_4027234988C14C87ADA133C458C3F7F7",1)</f>
        <v>=DISPIMG("ID_4027234988C14C87ADA133C458C3F7F7",1)</v>
      </c>
    </row>
    <row r="558" ht="48" customHeight="1" spans="1:10">
      <c r="A558" s="17"/>
      <c r="B558" s="38"/>
      <c r="C558" s="28"/>
      <c r="D558" s="24" t="s">
        <v>832</v>
      </c>
      <c r="E558" s="25">
        <v>78</v>
      </c>
      <c r="F558" s="24" t="s">
        <v>65</v>
      </c>
      <c r="G558" s="24" t="s">
        <v>296</v>
      </c>
      <c r="H558" s="24"/>
      <c r="I558" s="24"/>
      <c r="J558" s="20"/>
    </row>
    <row r="559" ht="48" customHeight="1" spans="1:10">
      <c r="A559" s="17"/>
      <c r="B559" s="38"/>
      <c r="C559" s="28"/>
      <c r="D559" s="24" t="s">
        <v>64</v>
      </c>
      <c r="E559" s="25">
        <v>164</v>
      </c>
      <c r="F559" s="24" t="s">
        <v>65</v>
      </c>
      <c r="G559" s="24" t="s">
        <v>833</v>
      </c>
      <c r="H559" s="24"/>
      <c r="I559" s="24"/>
      <c r="J559" s="20"/>
    </row>
    <row r="560" ht="27" customHeight="1" spans="1:10">
      <c r="A560" s="17">
        <v>85</v>
      </c>
      <c r="B560" s="38" t="s">
        <v>834</v>
      </c>
      <c r="C560" s="29" t="s">
        <v>835</v>
      </c>
      <c r="D560" s="24" t="s">
        <v>836</v>
      </c>
      <c r="E560" s="25">
        <v>2</v>
      </c>
      <c r="F560" s="24" t="s">
        <v>65</v>
      </c>
      <c r="G560" s="24" t="s">
        <v>837</v>
      </c>
      <c r="H560" s="17" t="s">
        <v>838</v>
      </c>
      <c r="I560" s="17" t="s">
        <v>839</v>
      </c>
      <c r="J560" s="17" t="str">
        <f>_xlfn.DISPIMG("ID_D21E91104F384002B7A9031DBA43B0CC",1)</f>
        <v>=DISPIMG("ID_D21E91104F384002B7A9031DBA43B0CC",1)</v>
      </c>
    </row>
    <row r="561" ht="27" customHeight="1" spans="1:10">
      <c r="A561" s="17"/>
      <c r="B561" s="38"/>
      <c r="C561" s="29"/>
      <c r="D561" s="24" t="s">
        <v>840</v>
      </c>
      <c r="E561" s="25">
        <v>4</v>
      </c>
      <c r="F561" s="24" t="s">
        <v>65</v>
      </c>
      <c r="G561" s="24" t="s">
        <v>841</v>
      </c>
      <c r="H561" s="17"/>
      <c r="I561" s="17"/>
      <c r="J561" s="17"/>
    </row>
    <row r="562" ht="27" customHeight="1" spans="1:10">
      <c r="A562" s="17"/>
      <c r="B562" s="38"/>
      <c r="C562" s="29"/>
      <c r="D562" s="24" t="s">
        <v>64</v>
      </c>
      <c r="E562" s="25">
        <v>2</v>
      </c>
      <c r="F562" s="24" t="s">
        <v>65</v>
      </c>
      <c r="G562" s="24" t="s">
        <v>841</v>
      </c>
      <c r="H562" s="17"/>
      <c r="I562" s="17"/>
      <c r="J562" s="17"/>
    </row>
    <row r="563" ht="27" customHeight="1" spans="1:10">
      <c r="A563" s="17"/>
      <c r="B563" s="38"/>
      <c r="C563" s="29"/>
      <c r="D563" s="24" t="s">
        <v>842</v>
      </c>
      <c r="E563" s="25">
        <v>2</v>
      </c>
      <c r="F563" s="24" t="s">
        <v>14</v>
      </c>
      <c r="G563" s="24" t="s">
        <v>296</v>
      </c>
      <c r="H563" s="17"/>
      <c r="I563" s="17"/>
      <c r="J563" s="17"/>
    </row>
    <row r="564" ht="28" customHeight="1" spans="1:10">
      <c r="A564" s="3">
        <v>86</v>
      </c>
      <c r="B564" s="30" t="s">
        <v>843</v>
      </c>
      <c r="C564" s="31" t="s">
        <v>844</v>
      </c>
      <c r="D564" s="24" t="s">
        <v>238</v>
      </c>
      <c r="E564" s="25">
        <v>4</v>
      </c>
      <c r="F564" s="24" t="s">
        <v>14</v>
      </c>
      <c r="G564" s="24" t="s">
        <v>463</v>
      </c>
      <c r="H564" s="34" t="s">
        <v>488</v>
      </c>
      <c r="I564" s="34">
        <v>15797890408</v>
      </c>
      <c r="J564" s="17" t="str">
        <f>_xlfn.DISPIMG("ID_0BC6FF905A07479CB61649FA325CC522",1)</f>
        <v>=DISPIMG("ID_0BC6FF905A07479CB61649FA325CC522",1)</v>
      </c>
    </row>
    <row r="565" ht="28" customHeight="1" spans="1:10">
      <c r="B565" s="32"/>
      <c r="C565" s="33"/>
      <c r="D565" s="24" t="s">
        <v>87</v>
      </c>
      <c r="E565" s="25">
        <v>10</v>
      </c>
      <c r="F565" s="24" t="s">
        <v>14</v>
      </c>
      <c r="G565" s="24" t="s">
        <v>463</v>
      </c>
      <c r="H565" s="39"/>
      <c r="I565" s="39"/>
      <c r="J565" s="17"/>
    </row>
    <row r="566" ht="28" customHeight="1" spans="1:10">
      <c r="B566" s="32"/>
      <c r="C566" s="33"/>
      <c r="D566" s="24" t="s">
        <v>52</v>
      </c>
      <c r="E566" s="25">
        <v>20</v>
      </c>
      <c r="F566" s="24" t="s">
        <v>14</v>
      </c>
      <c r="G566" s="24" t="s">
        <v>463</v>
      </c>
      <c r="H566" s="39"/>
      <c r="I566" s="39"/>
      <c r="J566" s="17"/>
    </row>
    <row r="567" ht="28" customHeight="1" spans="1:10">
      <c r="B567" s="40"/>
      <c r="C567" s="41"/>
      <c r="D567" s="24" t="s">
        <v>845</v>
      </c>
      <c r="E567" s="25">
        <v>20</v>
      </c>
      <c r="F567" s="24" t="s">
        <v>14</v>
      </c>
      <c r="G567" s="24" t="s">
        <v>819</v>
      </c>
      <c r="H567" s="42"/>
      <c r="I567" s="42"/>
      <c r="J567" s="17"/>
    </row>
    <row r="568" spans="1:10">
      <c r="A568" s="17">
        <v>87</v>
      </c>
      <c r="B568" s="30" t="s">
        <v>846</v>
      </c>
      <c r="C568" s="31" t="s">
        <v>847</v>
      </c>
      <c r="D568" s="24" t="s">
        <v>848</v>
      </c>
      <c r="E568" s="25">
        <v>3</v>
      </c>
      <c r="F568" s="24" t="s">
        <v>19</v>
      </c>
      <c r="G568" s="43" t="s">
        <v>849</v>
      </c>
      <c r="H568" s="24" t="s">
        <v>850</v>
      </c>
      <c r="I568" s="24">
        <v>13016434492</v>
      </c>
      <c r="J568" s="20" t="str">
        <f>_xlfn.DISPIMG("ID_17BF6FF3AF6B4A61887117EE3167A1E7",1)</f>
        <v>=DISPIMG("ID_17BF6FF3AF6B4A61887117EE3167A1E7",1)</v>
      </c>
    </row>
    <row r="569" spans="1:10">
      <c r="A569" s="17"/>
      <c r="B569" s="32"/>
      <c r="C569" s="33"/>
      <c r="D569" s="24" t="s">
        <v>851</v>
      </c>
      <c r="E569" s="25">
        <v>5</v>
      </c>
      <c r="F569" s="24" t="s">
        <v>19</v>
      </c>
      <c r="G569" s="43" t="s">
        <v>188</v>
      </c>
      <c r="H569" s="24"/>
      <c r="I569" s="24"/>
      <c r="J569" s="20"/>
    </row>
    <row r="570" spans="1:10">
      <c r="A570" s="17"/>
      <c r="B570" s="32"/>
      <c r="C570" s="33"/>
      <c r="D570" s="24" t="s">
        <v>852</v>
      </c>
      <c r="E570" s="25">
        <v>2</v>
      </c>
      <c r="F570" s="24" t="s">
        <v>19</v>
      </c>
      <c r="G570" s="43" t="s">
        <v>188</v>
      </c>
      <c r="H570" s="24"/>
      <c r="I570" s="24"/>
      <c r="J570" s="20"/>
    </row>
    <row r="571" spans="1:10">
      <c r="A571" s="17"/>
      <c r="B571" s="32"/>
      <c r="C571" s="33"/>
      <c r="D571" s="24" t="s">
        <v>853</v>
      </c>
      <c r="E571" s="25">
        <v>2</v>
      </c>
      <c r="F571" s="24" t="s">
        <v>19</v>
      </c>
      <c r="G571" s="43" t="s">
        <v>223</v>
      </c>
      <c r="H571" s="24"/>
      <c r="I571" s="24"/>
      <c r="J571" s="20"/>
    </row>
    <row r="572" spans="1:10">
      <c r="A572" s="17"/>
      <c r="B572" s="32"/>
      <c r="C572" s="33"/>
      <c r="D572" s="24" t="s">
        <v>205</v>
      </c>
      <c r="E572" s="25">
        <v>3</v>
      </c>
      <c r="F572" s="24" t="s">
        <v>19</v>
      </c>
      <c r="G572" s="43" t="s">
        <v>188</v>
      </c>
      <c r="H572" s="24"/>
      <c r="I572" s="24"/>
      <c r="J572" s="20"/>
    </row>
    <row r="573" spans="1:10">
      <c r="A573" s="17"/>
      <c r="B573" s="32"/>
      <c r="C573" s="33"/>
      <c r="D573" s="24" t="s">
        <v>854</v>
      </c>
      <c r="E573" s="25">
        <v>3</v>
      </c>
      <c r="F573" s="24" t="s">
        <v>19</v>
      </c>
      <c r="G573" s="43" t="s">
        <v>188</v>
      </c>
      <c r="H573" s="24"/>
      <c r="I573" s="24"/>
      <c r="J573" s="20"/>
    </row>
    <row r="574" spans="1:10">
      <c r="A574" s="17"/>
      <c r="B574" s="32"/>
      <c r="C574" s="33"/>
      <c r="D574" s="24" t="s">
        <v>231</v>
      </c>
      <c r="E574" s="25">
        <v>2</v>
      </c>
      <c r="F574" s="24" t="s">
        <v>19</v>
      </c>
      <c r="G574" s="43" t="s">
        <v>188</v>
      </c>
      <c r="H574" s="24"/>
      <c r="I574" s="24"/>
      <c r="J574" s="20"/>
    </row>
    <row r="575" spans="1:10">
      <c r="A575" s="17"/>
      <c r="B575" s="32"/>
      <c r="C575" s="33"/>
      <c r="D575" s="24" t="s">
        <v>162</v>
      </c>
      <c r="E575" s="25">
        <v>2</v>
      </c>
      <c r="F575" s="24" t="s">
        <v>19</v>
      </c>
      <c r="G575" s="43" t="s">
        <v>188</v>
      </c>
      <c r="H575" s="24"/>
      <c r="I575" s="24"/>
      <c r="J575" s="20"/>
    </row>
    <row r="576" spans="1:10">
      <c r="A576" s="17"/>
      <c r="B576" s="32"/>
      <c r="C576" s="33"/>
      <c r="D576" s="24" t="s">
        <v>48</v>
      </c>
      <c r="E576" s="25">
        <v>5</v>
      </c>
      <c r="F576" s="24" t="s">
        <v>19</v>
      </c>
      <c r="G576" s="43" t="s">
        <v>855</v>
      </c>
      <c r="H576" s="24"/>
      <c r="I576" s="24"/>
      <c r="J576" s="20"/>
    </row>
    <row r="577" spans="1:10">
      <c r="A577" s="17"/>
      <c r="B577" s="32"/>
      <c r="C577" s="33"/>
      <c r="D577" s="24" t="s">
        <v>856</v>
      </c>
      <c r="E577" s="25">
        <v>2</v>
      </c>
      <c r="F577" s="24" t="s">
        <v>19</v>
      </c>
      <c r="G577" s="43" t="s">
        <v>188</v>
      </c>
      <c r="H577" s="24"/>
      <c r="I577" s="24"/>
      <c r="J577" s="20"/>
    </row>
    <row r="578" spans="1:10">
      <c r="A578" s="17"/>
      <c r="B578" s="32"/>
      <c r="C578" s="33"/>
      <c r="D578" s="24" t="s">
        <v>857</v>
      </c>
      <c r="E578" s="25">
        <v>2</v>
      </c>
      <c r="F578" s="24" t="s">
        <v>19</v>
      </c>
      <c r="G578" s="43" t="s">
        <v>855</v>
      </c>
      <c r="H578" s="24"/>
      <c r="I578" s="24"/>
      <c r="J578" s="20"/>
    </row>
    <row r="579" spans="1:10">
      <c r="A579" s="17"/>
      <c r="B579" s="32"/>
      <c r="C579" s="33"/>
      <c r="D579" s="24" t="s">
        <v>206</v>
      </c>
      <c r="E579" s="25">
        <v>2</v>
      </c>
      <c r="F579" s="24" t="s">
        <v>19</v>
      </c>
      <c r="G579" s="43" t="s">
        <v>855</v>
      </c>
      <c r="H579" s="24"/>
      <c r="I579" s="24"/>
      <c r="J579" s="20"/>
    </row>
    <row r="580" spans="1:10">
      <c r="A580" s="17"/>
      <c r="B580" s="32"/>
      <c r="C580" s="33"/>
      <c r="D580" s="24" t="s">
        <v>858</v>
      </c>
      <c r="E580" s="25">
        <v>5</v>
      </c>
      <c r="F580" s="24" t="s">
        <v>19</v>
      </c>
      <c r="G580" s="43" t="s">
        <v>855</v>
      </c>
      <c r="H580" s="24"/>
      <c r="I580" s="24"/>
      <c r="J580" s="20"/>
    </row>
    <row r="581" spans="1:10">
      <c r="A581" s="17"/>
      <c r="B581" s="32"/>
      <c r="C581" s="33"/>
      <c r="D581" s="24" t="s">
        <v>143</v>
      </c>
      <c r="E581" s="25">
        <v>2</v>
      </c>
      <c r="F581" s="24" t="s">
        <v>19</v>
      </c>
      <c r="G581" s="43" t="s">
        <v>855</v>
      </c>
      <c r="H581" s="24"/>
      <c r="I581" s="24"/>
      <c r="J581" s="20"/>
    </row>
    <row r="582" spans="1:10">
      <c r="A582" s="17"/>
      <c r="B582" s="32"/>
      <c r="C582" s="33"/>
      <c r="D582" s="24" t="s">
        <v>87</v>
      </c>
      <c r="E582" s="25">
        <v>4</v>
      </c>
      <c r="F582" s="24" t="s">
        <v>19</v>
      </c>
      <c r="G582" s="43" t="s">
        <v>855</v>
      </c>
      <c r="H582" s="24"/>
      <c r="I582" s="24"/>
      <c r="J582" s="20"/>
    </row>
    <row r="583" spans="1:10">
      <c r="A583" s="17"/>
      <c r="B583" s="32"/>
      <c r="C583" s="33"/>
      <c r="D583" s="24" t="s">
        <v>484</v>
      </c>
      <c r="E583" s="25">
        <v>2</v>
      </c>
      <c r="F583" s="24" t="s">
        <v>19</v>
      </c>
      <c r="G583" s="43" t="s">
        <v>855</v>
      </c>
      <c r="H583" s="24"/>
      <c r="I583" s="24"/>
      <c r="J583" s="20"/>
    </row>
    <row r="584" spans="1:10">
      <c r="A584" s="17"/>
      <c r="B584" s="32"/>
      <c r="C584" s="33"/>
      <c r="D584" s="24" t="s">
        <v>83</v>
      </c>
      <c r="E584" s="25">
        <v>2</v>
      </c>
      <c r="F584" s="24" t="s">
        <v>19</v>
      </c>
      <c r="G584" s="43" t="s">
        <v>855</v>
      </c>
      <c r="H584" s="24"/>
      <c r="I584" s="24"/>
      <c r="J584" s="20"/>
    </row>
    <row r="585" spans="1:10">
      <c r="A585" s="17"/>
      <c r="B585" s="32"/>
      <c r="C585" s="33"/>
      <c r="D585" s="24" t="s">
        <v>102</v>
      </c>
      <c r="E585" s="25">
        <v>3</v>
      </c>
      <c r="F585" s="24" t="s">
        <v>19</v>
      </c>
      <c r="G585" s="43" t="s">
        <v>855</v>
      </c>
      <c r="H585" s="24"/>
      <c r="I585" s="24"/>
      <c r="J585" s="20"/>
    </row>
    <row r="586" spans="1:10">
      <c r="A586" s="17"/>
      <c r="B586" s="32"/>
      <c r="C586" s="33"/>
      <c r="D586" s="24" t="s">
        <v>43</v>
      </c>
      <c r="E586" s="25">
        <v>6</v>
      </c>
      <c r="F586" s="24" t="s">
        <v>19</v>
      </c>
      <c r="G586" s="43" t="s">
        <v>855</v>
      </c>
      <c r="H586" s="24"/>
      <c r="I586" s="24"/>
      <c r="J586" s="20"/>
    </row>
    <row r="587" spans="1:10">
      <c r="A587" s="17"/>
      <c r="B587" s="32"/>
      <c r="C587" s="33"/>
      <c r="D587" s="24" t="s">
        <v>86</v>
      </c>
      <c r="E587" s="25">
        <v>4</v>
      </c>
      <c r="F587" s="24" t="s">
        <v>19</v>
      </c>
      <c r="G587" s="43" t="s">
        <v>855</v>
      </c>
      <c r="H587" s="24"/>
      <c r="I587" s="24"/>
      <c r="J587" s="20"/>
    </row>
    <row r="588" spans="1:10">
      <c r="A588" s="17"/>
      <c r="B588" s="32"/>
      <c r="C588" s="33"/>
      <c r="D588" s="24" t="s">
        <v>88</v>
      </c>
      <c r="E588" s="25">
        <v>5</v>
      </c>
      <c r="F588" s="24" t="s">
        <v>19</v>
      </c>
      <c r="G588" s="43" t="s">
        <v>855</v>
      </c>
      <c r="H588" s="24"/>
      <c r="I588" s="24"/>
      <c r="J588" s="20"/>
    </row>
    <row r="589" spans="1:10">
      <c r="A589" s="17"/>
      <c r="B589" s="32"/>
      <c r="C589" s="33"/>
      <c r="D589" s="24" t="s">
        <v>89</v>
      </c>
      <c r="E589" s="25">
        <v>5</v>
      </c>
      <c r="F589" s="24" t="s">
        <v>19</v>
      </c>
      <c r="G589" s="43" t="s">
        <v>855</v>
      </c>
      <c r="H589" s="24"/>
      <c r="I589" s="24"/>
      <c r="J589" s="20"/>
    </row>
    <row r="590" spans="1:10">
      <c r="A590" s="17"/>
      <c r="B590" s="32"/>
      <c r="C590" s="33"/>
      <c r="D590" s="24" t="s">
        <v>52</v>
      </c>
      <c r="E590" s="25">
        <v>5</v>
      </c>
      <c r="F590" s="24" t="s">
        <v>19</v>
      </c>
      <c r="G590" s="43" t="s">
        <v>855</v>
      </c>
      <c r="H590" s="24"/>
      <c r="I590" s="24"/>
      <c r="J590" s="20"/>
    </row>
    <row r="591" spans="1:10">
      <c r="A591" s="17"/>
      <c r="B591" s="40"/>
      <c r="C591" s="41"/>
      <c r="D591" s="24" t="s">
        <v>859</v>
      </c>
      <c r="E591" s="25">
        <v>10</v>
      </c>
      <c r="F591" s="24" t="s">
        <v>14</v>
      </c>
      <c r="G591" s="43" t="s">
        <v>855</v>
      </c>
      <c r="H591" s="24"/>
      <c r="I591" s="24"/>
      <c r="J591" s="20"/>
    </row>
    <row r="592" spans="1:10">
      <c r="A592" s="20">
        <v>88</v>
      </c>
      <c r="B592" s="30" t="s">
        <v>860</v>
      </c>
      <c r="C592" s="31" t="s">
        <v>861</v>
      </c>
      <c r="D592" s="24" t="s">
        <v>31</v>
      </c>
      <c r="E592" s="25">
        <v>7</v>
      </c>
      <c r="F592" s="24" t="s">
        <v>19</v>
      </c>
      <c r="G592" s="43" t="s">
        <v>97</v>
      </c>
      <c r="H592" s="24" t="s">
        <v>862</v>
      </c>
      <c r="I592" s="24">
        <v>15362870004</v>
      </c>
      <c r="J592" s="20" t="str">
        <f>_xlfn.DISPIMG("ID_1A2CE87B9AE542FB90A7E2C9F4BC6465",1)</f>
        <v>=DISPIMG("ID_1A2CE87B9AE542FB90A7E2C9F4BC6465",1)</v>
      </c>
    </row>
    <row r="593" spans="1:10">
      <c r="A593" s="20"/>
      <c r="B593" s="32"/>
      <c r="C593" s="33"/>
      <c r="D593" s="24" t="s">
        <v>863</v>
      </c>
      <c r="E593" s="25">
        <v>4</v>
      </c>
      <c r="F593" s="24" t="s">
        <v>19</v>
      </c>
      <c r="G593" s="43" t="s">
        <v>97</v>
      </c>
      <c r="H593" s="24"/>
      <c r="I593" s="24"/>
      <c r="J593" s="20"/>
    </row>
    <row r="594" spans="1:10">
      <c r="A594" s="20"/>
      <c r="B594" s="32"/>
      <c r="C594" s="33"/>
      <c r="D594" s="24" t="s">
        <v>162</v>
      </c>
      <c r="E594" s="25">
        <v>2</v>
      </c>
      <c r="F594" s="24" t="s">
        <v>19</v>
      </c>
      <c r="G594" s="43" t="s">
        <v>41</v>
      </c>
      <c r="H594" s="24"/>
      <c r="I594" s="24"/>
      <c r="J594" s="20"/>
    </row>
    <row r="595" spans="1:10">
      <c r="A595" s="20"/>
      <c r="B595" s="32"/>
      <c r="C595" s="33"/>
      <c r="D595" s="24" t="s">
        <v>864</v>
      </c>
      <c r="E595" s="25">
        <v>5</v>
      </c>
      <c r="F595" s="24" t="s">
        <v>19</v>
      </c>
      <c r="G595" s="43" t="s">
        <v>97</v>
      </c>
      <c r="H595" s="24"/>
      <c r="I595" s="24"/>
      <c r="J595" s="20"/>
    </row>
    <row r="596" spans="1:10">
      <c r="A596" s="20"/>
      <c r="B596" s="32"/>
      <c r="C596" s="33"/>
      <c r="D596" s="24" t="s">
        <v>865</v>
      </c>
      <c r="E596" s="25">
        <v>3</v>
      </c>
      <c r="F596" s="24" t="s">
        <v>19</v>
      </c>
      <c r="G596" s="43" t="s">
        <v>97</v>
      </c>
      <c r="H596" s="24"/>
      <c r="I596" s="24"/>
      <c r="J596" s="20"/>
    </row>
    <row r="597" spans="1:10">
      <c r="A597" s="20"/>
      <c r="B597" s="32"/>
      <c r="C597" s="33"/>
      <c r="D597" s="24" t="s">
        <v>522</v>
      </c>
      <c r="E597" s="25">
        <v>2</v>
      </c>
      <c r="F597" s="24" t="s">
        <v>19</v>
      </c>
      <c r="G597" s="43" t="s">
        <v>41</v>
      </c>
      <c r="H597" s="24"/>
      <c r="I597" s="24"/>
      <c r="J597" s="20"/>
    </row>
    <row r="598" spans="1:10">
      <c r="A598" s="20"/>
      <c r="B598" s="32"/>
      <c r="C598" s="33"/>
      <c r="D598" s="24" t="s">
        <v>866</v>
      </c>
      <c r="E598" s="25">
        <v>1</v>
      </c>
      <c r="F598" s="24" t="s">
        <v>19</v>
      </c>
      <c r="G598" s="43" t="s">
        <v>41</v>
      </c>
      <c r="H598" s="24"/>
      <c r="I598" s="24"/>
      <c r="J598" s="20"/>
    </row>
    <row r="599" spans="1:10">
      <c r="A599" s="20"/>
      <c r="B599" s="32"/>
      <c r="C599" s="33"/>
      <c r="D599" s="24" t="s">
        <v>867</v>
      </c>
      <c r="E599" s="25">
        <v>1</v>
      </c>
      <c r="F599" s="24" t="s">
        <v>19</v>
      </c>
      <c r="G599" s="43" t="s">
        <v>97</v>
      </c>
      <c r="H599" s="24"/>
      <c r="I599" s="24"/>
      <c r="J599" s="20"/>
    </row>
    <row r="600" spans="1:10">
      <c r="A600" s="20"/>
      <c r="B600" s="32"/>
      <c r="C600" s="33"/>
      <c r="D600" s="24" t="s">
        <v>868</v>
      </c>
      <c r="E600" s="25">
        <v>7</v>
      </c>
      <c r="F600" s="24" t="s">
        <v>19</v>
      </c>
      <c r="G600" s="43" t="s">
        <v>97</v>
      </c>
      <c r="H600" s="24"/>
      <c r="I600" s="24"/>
      <c r="J600" s="20"/>
    </row>
    <row r="601" spans="1:10">
      <c r="A601" s="20"/>
      <c r="B601" s="32"/>
      <c r="C601" s="33"/>
      <c r="D601" s="24" t="s">
        <v>48</v>
      </c>
      <c r="E601" s="25">
        <v>7</v>
      </c>
      <c r="F601" s="24" t="s">
        <v>19</v>
      </c>
      <c r="G601" s="43" t="s">
        <v>97</v>
      </c>
      <c r="H601" s="24"/>
      <c r="I601" s="24"/>
      <c r="J601" s="20"/>
    </row>
    <row r="602" spans="1:10">
      <c r="A602" s="20"/>
      <c r="B602" s="32"/>
      <c r="C602" s="33"/>
      <c r="D602" s="24" t="s">
        <v>194</v>
      </c>
      <c r="E602" s="25">
        <v>6</v>
      </c>
      <c r="F602" s="24" t="s">
        <v>19</v>
      </c>
      <c r="G602" s="43" t="s">
        <v>49</v>
      </c>
      <c r="H602" s="24"/>
      <c r="I602" s="24"/>
      <c r="J602" s="20"/>
    </row>
    <row r="603" spans="1:10">
      <c r="A603" s="20"/>
      <c r="B603" s="32"/>
      <c r="C603" s="33"/>
      <c r="D603" s="24" t="s">
        <v>869</v>
      </c>
      <c r="E603" s="25">
        <v>1</v>
      </c>
      <c r="F603" s="24" t="s">
        <v>19</v>
      </c>
      <c r="G603" s="43" t="s">
        <v>97</v>
      </c>
      <c r="H603" s="24"/>
      <c r="I603" s="24"/>
      <c r="J603" s="20"/>
    </row>
    <row r="604" spans="1:10">
      <c r="A604" s="20"/>
      <c r="B604" s="32"/>
      <c r="C604" s="33"/>
      <c r="D604" s="24" t="s">
        <v>870</v>
      </c>
      <c r="E604" s="25">
        <v>1</v>
      </c>
      <c r="F604" s="24" t="s">
        <v>19</v>
      </c>
      <c r="G604" s="43" t="s">
        <v>97</v>
      </c>
      <c r="H604" s="24"/>
      <c r="I604" s="24"/>
      <c r="J604" s="20"/>
    </row>
    <row r="605" spans="1:10">
      <c r="A605" s="20"/>
      <c r="B605" s="32"/>
      <c r="C605" s="33"/>
      <c r="D605" s="24" t="s">
        <v>871</v>
      </c>
      <c r="E605" s="25">
        <v>4</v>
      </c>
      <c r="F605" s="24" t="s">
        <v>19</v>
      </c>
      <c r="G605" s="43" t="s">
        <v>97</v>
      </c>
      <c r="H605" s="24"/>
      <c r="I605" s="24"/>
      <c r="J605" s="20"/>
    </row>
    <row r="606" spans="1:10">
      <c r="A606" s="20"/>
      <c r="B606" s="32"/>
      <c r="C606" s="33"/>
      <c r="D606" s="24" t="s">
        <v>872</v>
      </c>
      <c r="E606" s="25">
        <v>2</v>
      </c>
      <c r="F606" s="24" t="s">
        <v>19</v>
      </c>
      <c r="G606" s="43" t="s">
        <v>97</v>
      </c>
      <c r="H606" s="24"/>
      <c r="I606" s="24"/>
      <c r="J606" s="20"/>
    </row>
    <row r="607" spans="1:10">
      <c r="A607" s="20"/>
      <c r="B607" s="32"/>
      <c r="C607" s="33"/>
      <c r="D607" s="24" t="s">
        <v>873</v>
      </c>
      <c r="E607" s="25">
        <v>2</v>
      </c>
      <c r="F607" s="24" t="s">
        <v>19</v>
      </c>
      <c r="G607" s="43" t="s">
        <v>97</v>
      </c>
      <c r="H607" s="24"/>
      <c r="I607" s="24"/>
      <c r="J607" s="20"/>
    </row>
    <row r="608" spans="1:10">
      <c r="A608" s="20"/>
      <c r="B608" s="32"/>
      <c r="C608" s="33"/>
      <c r="D608" s="24" t="s">
        <v>874</v>
      </c>
      <c r="E608" s="25">
        <v>2</v>
      </c>
      <c r="F608" s="24" t="s">
        <v>19</v>
      </c>
      <c r="G608" s="43" t="s">
        <v>97</v>
      </c>
      <c r="H608" s="24"/>
      <c r="I608" s="24"/>
      <c r="J608" s="20"/>
    </row>
    <row r="609" spans="1:10">
      <c r="A609" s="20"/>
      <c r="B609" s="32"/>
      <c r="C609" s="33"/>
      <c r="D609" s="34" t="s">
        <v>231</v>
      </c>
      <c r="E609" s="35">
        <v>3</v>
      </c>
      <c r="F609" s="34" t="s">
        <v>19</v>
      </c>
      <c r="G609" s="44" t="s">
        <v>97</v>
      </c>
      <c r="H609" s="34"/>
      <c r="I609" s="34"/>
      <c r="J609" s="37"/>
    </row>
    <row r="610" ht="31" customHeight="1" spans="1:10">
      <c r="A610" s="20">
        <v>89</v>
      </c>
      <c r="B610" s="45" t="s">
        <v>875</v>
      </c>
      <c r="C610" s="29" t="s">
        <v>876</v>
      </c>
      <c r="D610" s="17" t="s">
        <v>64</v>
      </c>
      <c r="E610" s="17">
        <v>5</v>
      </c>
      <c r="F610" s="17" t="s">
        <v>65</v>
      </c>
      <c r="G610" s="17" t="s">
        <v>877</v>
      </c>
      <c r="H610" s="24" t="s">
        <v>878</v>
      </c>
      <c r="I610" s="24">
        <v>13066494693</v>
      </c>
      <c r="J610" s="20" t="str">
        <f>_xlfn.DISPIMG("ID_9696CD280B8B4DB9BD682CEDB3179B89",1)</f>
        <v>=DISPIMG("ID_9696CD280B8B4DB9BD682CEDB3179B89",1)</v>
      </c>
    </row>
    <row r="611" ht="31" customHeight="1" spans="1:10">
      <c r="A611" s="20"/>
      <c r="B611" s="45"/>
      <c r="C611" s="29"/>
      <c r="D611" s="17" t="s">
        <v>320</v>
      </c>
      <c r="E611" s="17">
        <v>15</v>
      </c>
      <c r="F611" s="17" t="s">
        <v>19</v>
      </c>
      <c r="G611" s="17" t="s">
        <v>248</v>
      </c>
      <c r="H611" s="24"/>
      <c r="I611" s="24"/>
      <c r="J611" s="20"/>
    </row>
    <row r="612" ht="31" customHeight="1" spans="1:10">
      <c r="A612" s="20"/>
      <c r="B612" s="45"/>
      <c r="C612" s="29"/>
      <c r="D612" s="17" t="s">
        <v>879</v>
      </c>
      <c r="E612" s="17">
        <v>30</v>
      </c>
      <c r="F612" s="17" t="s">
        <v>19</v>
      </c>
      <c r="G612" s="17" t="s">
        <v>248</v>
      </c>
      <c r="H612" s="24"/>
      <c r="I612" s="24"/>
      <c r="J612" s="20"/>
    </row>
    <row r="613" ht="31" customHeight="1" spans="1:10">
      <c r="A613" s="20"/>
      <c r="B613" s="45"/>
      <c r="C613" s="29"/>
      <c r="D613" s="17" t="s">
        <v>880</v>
      </c>
      <c r="E613" s="17">
        <v>30</v>
      </c>
      <c r="F613" s="17" t="s">
        <v>14</v>
      </c>
      <c r="G613" s="17" t="s">
        <v>881</v>
      </c>
      <c r="H613" s="24"/>
      <c r="I613" s="24"/>
      <c r="J613" s="20"/>
    </row>
    <row r="614" ht="31" customHeight="1" spans="1:10">
      <c r="A614" s="20"/>
      <c r="B614" s="45"/>
      <c r="C614" s="29"/>
      <c r="D614" s="17" t="s">
        <v>882</v>
      </c>
      <c r="E614" s="17">
        <v>50</v>
      </c>
      <c r="F614" s="17" t="s">
        <v>19</v>
      </c>
      <c r="G614" s="17" t="s">
        <v>248</v>
      </c>
      <c r="H614" s="24"/>
      <c r="I614" s="24"/>
      <c r="J614" s="20"/>
    </row>
    <row r="615" ht="31" customHeight="1" spans="1:10">
      <c r="A615" s="20"/>
      <c r="B615" s="45"/>
      <c r="C615" s="29"/>
      <c r="D615" s="17" t="s">
        <v>139</v>
      </c>
      <c r="E615" s="17">
        <v>10</v>
      </c>
      <c r="F615" s="17" t="s">
        <v>19</v>
      </c>
      <c r="G615" s="17" t="s">
        <v>248</v>
      </c>
      <c r="H615" s="24"/>
      <c r="I615" s="24"/>
      <c r="J615" s="20"/>
    </row>
    <row r="616" spans="1:10">
      <c r="A616" s="20">
        <v>90</v>
      </c>
      <c r="B616" s="30" t="s">
        <v>883</v>
      </c>
      <c r="C616" s="31" t="s">
        <v>884</v>
      </c>
      <c r="D616" s="24" t="s">
        <v>169</v>
      </c>
      <c r="E616" s="25">
        <v>6</v>
      </c>
      <c r="F616" s="24" t="s">
        <v>19</v>
      </c>
      <c r="G616" s="24" t="s">
        <v>57</v>
      </c>
      <c r="H616" s="34" t="s">
        <v>774</v>
      </c>
      <c r="I616" s="34">
        <v>13502570435</v>
      </c>
      <c r="J616" s="6" t="str">
        <f>_xlfn.DISPIMG("ID_526EF03014CC4654B96B69FEED4AE80A",1)</f>
        <v>=DISPIMG("ID_526EF03014CC4654B96B69FEED4AE80A",1)</v>
      </c>
    </row>
    <row r="617" spans="1:10">
      <c r="A617" s="20"/>
      <c r="B617" s="32"/>
      <c r="C617" s="33"/>
      <c r="D617" s="24" t="s">
        <v>162</v>
      </c>
      <c r="E617" s="25">
        <v>3</v>
      </c>
      <c r="F617" s="24" t="s">
        <v>19</v>
      </c>
      <c r="G617" s="24" t="s">
        <v>57</v>
      </c>
      <c r="H617" s="39"/>
      <c r="I617" s="39"/>
    </row>
    <row r="618" spans="1:10">
      <c r="A618" s="20"/>
      <c r="B618" s="32"/>
      <c r="C618" s="33"/>
      <c r="D618" s="24" t="s">
        <v>31</v>
      </c>
      <c r="E618" s="25">
        <v>30</v>
      </c>
      <c r="F618" s="24" t="s">
        <v>19</v>
      </c>
      <c r="G618" s="24" t="s">
        <v>885</v>
      </c>
      <c r="H618" s="39"/>
      <c r="I618" s="39"/>
    </row>
    <row r="619" spans="1:10">
      <c r="A619" s="20"/>
      <c r="B619" s="32"/>
      <c r="C619" s="33"/>
      <c r="D619" s="24" t="s">
        <v>48</v>
      </c>
      <c r="E619" s="25">
        <v>30</v>
      </c>
      <c r="F619" s="24" t="s">
        <v>19</v>
      </c>
      <c r="G619" s="24" t="s">
        <v>886</v>
      </c>
      <c r="H619" s="39"/>
      <c r="I619" s="39"/>
    </row>
    <row r="620" spans="1:10">
      <c r="A620" s="20"/>
      <c r="B620" s="32"/>
      <c r="C620" s="33"/>
      <c r="D620" s="24" t="s">
        <v>194</v>
      </c>
      <c r="E620" s="25">
        <v>30</v>
      </c>
      <c r="F620" s="24" t="s">
        <v>19</v>
      </c>
      <c r="G620" s="24" t="s">
        <v>887</v>
      </c>
      <c r="H620" s="39"/>
      <c r="I620" s="39"/>
    </row>
    <row r="621" spans="1:10">
      <c r="A621" s="20"/>
      <c r="B621" s="32"/>
      <c r="C621" s="33"/>
      <c r="D621" s="24" t="s">
        <v>888</v>
      </c>
      <c r="E621" s="25">
        <v>2</v>
      </c>
      <c r="F621" s="24" t="s">
        <v>19</v>
      </c>
      <c r="G621" s="24" t="s">
        <v>57</v>
      </c>
      <c r="H621" s="39"/>
      <c r="I621" s="39"/>
    </row>
    <row r="622" spans="1:10">
      <c r="A622" s="20"/>
      <c r="B622" s="40"/>
      <c r="C622" s="41"/>
      <c r="D622" s="34" t="s">
        <v>889</v>
      </c>
      <c r="E622" s="35">
        <v>5</v>
      </c>
      <c r="F622" s="34" t="s">
        <v>19</v>
      </c>
      <c r="G622" s="34" t="s">
        <v>57</v>
      </c>
      <c r="H622" s="39"/>
      <c r="I622" s="39"/>
    </row>
    <row r="623" spans="1:10">
      <c r="A623" s="3">
        <v>91</v>
      </c>
      <c r="B623" s="30" t="s">
        <v>890</v>
      </c>
      <c r="C623" s="31" t="s">
        <v>891</v>
      </c>
      <c r="D623" s="17" t="s">
        <v>48</v>
      </c>
      <c r="E623" s="17">
        <v>3</v>
      </c>
      <c r="F623" s="17" t="s">
        <v>19</v>
      </c>
      <c r="G623" s="17" t="s">
        <v>222</v>
      </c>
      <c r="H623" s="24" t="s">
        <v>892</v>
      </c>
      <c r="I623" s="24">
        <v>18026917732</v>
      </c>
      <c r="J623" s="20" t="str">
        <f>_xlfn.DISPIMG("ID_378BDECCF45241E49C93A77A750596A8",1)</f>
        <v>=DISPIMG("ID_378BDECCF45241E49C93A77A750596A8",1)</v>
      </c>
    </row>
    <row r="624" spans="1:10">
      <c r="B624" s="32"/>
      <c r="C624" s="33"/>
      <c r="D624" s="17" t="s">
        <v>194</v>
      </c>
      <c r="E624" s="17">
        <v>10</v>
      </c>
      <c r="F624" s="17" t="s">
        <v>19</v>
      </c>
      <c r="G624" s="17" t="s">
        <v>97</v>
      </c>
      <c r="H624" s="24"/>
      <c r="I624" s="24"/>
      <c r="J624" s="20"/>
    </row>
    <row r="625" spans="1:10">
      <c r="B625" s="32"/>
      <c r="C625" s="33"/>
      <c r="D625" s="17" t="s">
        <v>893</v>
      </c>
      <c r="E625" s="17">
        <v>5</v>
      </c>
      <c r="F625" s="17" t="s">
        <v>19</v>
      </c>
      <c r="G625" s="17" t="s">
        <v>97</v>
      </c>
      <c r="H625" s="24"/>
      <c r="I625" s="24"/>
      <c r="J625" s="20"/>
    </row>
    <row r="626" spans="1:10">
      <c r="B626" s="32"/>
      <c r="C626" s="33"/>
      <c r="D626" s="17" t="s">
        <v>894</v>
      </c>
      <c r="E626" s="17">
        <v>5</v>
      </c>
      <c r="F626" s="17" t="s">
        <v>19</v>
      </c>
      <c r="G626" s="17" t="s">
        <v>97</v>
      </c>
      <c r="H626" s="24"/>
      <c r="I626" s="24"/>
      <c r="J626" s="20"/>
    </row>
    <row r="627" spans="1:10">
      <c r="B627" s="32"/>
      <c r="C627" s="33"/>
      <c r="D627" s="17" t="s">
        <v>895</v>
      </c>
      <c r="E627" s="17">
        <v>3</v>
      </c>
      <c r="F627" s="17" t="s">
        <v>19</v>
      </c>
      <c r="G627" s="17" t="s">
        <v>188</v>
      </c>
      <c r="H627" s="24"/>
      <c r="I627" s="24"/>
      <c r="J627" s="20"/>
    </row>
    <row r="628" spans="1:10">
      <c r="B628" s="32"/>
      <c r="C628" s="33"/>
      <c r="D628" s="17" t="s">
        <v>32</v>
      </c>
      <c r="E628" s="17">
        <v>3</v>
      </c>
      <c r="F628" s="17" t="s">
        <v>19</v>
      </c>
      <c r="G628" s="17" t="s">
        <v>222</v>
      </c>
      <c r="H628" s="24"/>
      <c r="I628" s="24"/>
      <c r="J628" s="20"/>
    </row>
    <row r="629" spans="1:10">
      <c r="B629" s="32"/>
      <c r="C629" s="33"/>
      <c r="D629" s="17" t="s">
        <v>298</v>
      </c>
      <c r="E629" s="17">
        <v>5</v>
      </c>
      <c r="F629" s="17" t="s">
        <v>19</v>
      </c>
      <c r="G629" s="17" t="s">
        <v>849</v>
      </c>
      <c r="H629" s="24"/>
      <c r="I629" s="24"/>
      <c r="J629" s="20"/>
    </row>
    <row r="630" spans="1:10">
      <c r="B630" s="32"/>
      <c r="C630" s="33"/>
      <c r="D630" s="17" t="s">
        <v>896</v>
      </c>
      <c r="E630" s="17">
        <v>10</v>
      </c>
      <c r="F630" s="17" t="s">
        <v>19</v>
      </c>
      <c r="G630" s="17" t="s">
        <v>97</v>
      </c>
      <c r="H630" s="24"/>
      <c r="I630" s="24"/>
      <c r="J630" s="20"/>
    </row>
    <row r="631" spans="1:10">
      <c r="B631" s="40"/>
      <c r="C631" s="41"/>
      <c r="D631" s="17" t="s">
        <v>897</v>
      </c>
      <c r="E631" s="17">
        <v>1</v>
      </c>
      <c r="F631" s="17" t="s">
        <v>65</v>
      </c>
      <c r="G631" s="17" t="s">
        <v>122</v>
      </c>
      <c r="H631" s="24"/>
      <c r="I631" s="24"/>
      <c r="J631" s="20"/>
    </row>
    <row r="632" ht="120" spans="1:10">
      <c r="A632" s="3">
        <v>92</v>
      </c>
      <c r="B632" s="46" t="s">
        <v>898</v>
      </c>
      <c r="C632" s="27" t="s">
        <v>899</v>
      </c>
      <c r="D632" s="34" t="s">
        <v>900</v>
      </c>
      <c r="E632" s="35">
        <v>30</v>
      </c>
      <c r="F632" s="34" t="s">
        <v>65</v>
      </c>
      <c r="G632" s="34" t="s">
        <v>901</v>
      </c>
      <c r="H632" s="34" t="s">
        <v>902</v>
      </c>
      <c r="I632" s="34" t="s">
        <v>903</v>
      </c>
      <c r="J632" s="20" t="str">
        <f>_xlfn.DISPIMG("ID_BAF5A65939B04DFFBC3973D54E7E1E53",1)</f>
        <v>=DISPIMG("ID_BAF5A65939B04DFFBC3973D54E7E1E53",1)</v>
      </c>
    </row>
    <row r="633" ht="23" customHeight="1" spans="1:10">
      <c r="A633" s="3">
        <v>93</v>
      </c>
      <c r="B633" s="30" t="s">
        <v>904</v>
      </c>
      <c r="C633" s="31" t="s">
        <v>905</v>
      </c>
      <c r="D633" s="17" t="s">
        <v>906</v>
      </c>
      <c r="E633" s="17">
        <v>100</v>
      </c>
      <c r="F633" s="17" t="s">
        <v>65</v>
      </c>
      <c r="G633" s="17" t="s">
        <v>907</v>
      </c>
      <c r="H633" s="24" t="s">
        <v>460</v>
      </c>
      <c r="I633" s="24" t="s">
        <v>908</v>
      </c>
      <c r="J633" s="20" t="str">
        <f>_xlfn.DISPIMG("ID_213035C961264CEC95D453F2EC3A0934",1)</f>
        <v>=DISPIMG("ID_213035C961264CEC95D453F2EC3A0934",1)</v>
      </c>
    </row>
    <row r="634" ht="23" customHeight="1" spans="1:10">
      <c r="B634" s="32"/>
      <c r="C634" s="33"/>
      <c r="D634" s="17" t="s">
        <v>909</v>
      </c>
      <c r="E634" s="17">
        <v>50</v>
      </c>
      <c r="F634" s="17" t="s">
        <v>65</v>
      </c>
      <c r="G634" s="17" t="s">
        <v>910</v>
      </c>
      <c r="H634" s="24"/>
      <c r="I634" s="24"/>
      <c r="J634" s="20"/>
    </row>
    <row r="635" ht="23" customHeight="1" spans="1:10">
      <c r="B635" s="32"/>
      <c r="C635" s="33"/>
      <c r="D635" s="17" t="s">
        <v>911</v>
      </c>
      <c r="E635" s="17">
        <v>50</v>
      </c>
      <c r="F635" s="17" t="s">
        <v>65</v>
      </c>
      <c r="G635" s="17" t="s">
        <v>912</v>
      </c>
      <c r="H635" s="24"/>
      <c r="I635" s="24"/>
      <c r="J635" s="20"/>
    </row>
    <row r="636" ht="23" customHeight="1" spans="1:10">
      <c r="B636" s="40"/>
      <c r="C636" s="41"/>
      <c r="D636" s="17" t="s">
        <v>64</v>
      </c>
      <c r="E636" s="17">
        <v>60</v>
      </c>
      <c r="F636" s="17" t="s">
        <v>65</v>
      </c>
      <c r="G636" s="17" t="s">
        <v>913</v>
      </c>
      <c r="H636" s="24"/>
      <c r="I636" s="24"/>
      <c r="J636" s="20"/>
    </row>
    <row r="637" ht="96.75" spans="1:10">
      <c r="A637" s="3">
        <v>94</v>
      </c>
      <c r="B637" s="46" t="s">
        <v>914</v>
      </c>
      <c r="C637" s="27" t="s">
        <v>915</v>
      </c>
      <c r="D637" s="17" t="s">
        <v>37</v>
      </c>
      <c r="E637" s="17">
        <v>10</v>
      </c>
      <c r="F637" s="17" t="s">
        <v>19</v>
      </c>
      <c r="G637" s="17" t="s">
        <v>916</v>
      </c>
      <c r="H637" s="24" t="s">
        <v>917</v>
      </c>
      <c r="I637" s="24">
        <v>13509070641</v>
      </c>
      <c r="J637" s="20" t="str">
        <f>_xlfn.DISPIMG("ID_76414035FDCE4E60ACA23B49D573EF87",1)</f>
        <v>=DISPIMG("ID_76414035FDCE4E60ACA23B49D573EF87",1)</v>
      </c>
    </row>
    <row r="638" ht="72" customHeight="1" spans="1:10">
      <c r="A638" s="3">
        <v>95</v>
      </c>
      <c r="B638" s="30" t="s">
        <v>918</v>
      </c>
      <c r="C638" s="31" t="s">
        <v>919</v>
      </c>
      <c r="D638" s="24" t="s">
        <v>920</v>
      </c>
      <c r="E638" s="25">
        <v>1</v>
      </c>
      <c r="F638" s="24" t="s">
        <v>65</v>
      </c>
      <c r="G638" s="24" t="s">
        <v>921</v>
      </c>
      <c r="H638" s="34" t="s">
        <v>294</v>
      </c>
      <c r="I638" s="34">
        <v>13286283270</v>
      </c>
      <c r="J638" s="37" t="str">
        <f>_xlfn.DISPIMG("ID_08973EEF7F1D4A98BD3E903D667DB383",1)</f>
        <v>=DISPIMG("ID_08973EEF7F1D4A98BD3E903D667DB383",1)</v>
      </c>
    </row>
    <row r="639" ht="72" customHeight="1" spans="1:10">
      <c r="B639" s="40"/>
      <c r="C639" s="41"/>
      <c r="D639" s="24" t="s">
        <v>922</v>
      </c>
      <c r="E639" s="25">
        <v>1</v>
      </c>
      <c r="F639" s="17" t="s">
        <v>19</v>
      </c>
      <c r="G639" s="24" t="s">
        <v>30</v>
      </c>
      <c r="H639" s="42"/>
      <c r="I639" s="42"/>
      <c r="J639" s="47"/>
    </row>
    <row r="640" ht="51" customHeight="1" spans="1:10">
      <c r="A640" s="37">
        <v>96</v>
      </c>
      <c r="B640" s="48" t="s">
        <v>923</v>
      </c>
      <c r="C640" s="31" t="s">
        <v>924</v>
      </c>
      <c r="D640" s="24" t="s">
        <v>925</v>
      </c>
      <c r="E640" s="25">
        <v>1</v>
      </c>
      <c r="F640" s="17" t="s">
        <v>19</v>
      </c>
      <c r="G640" s="24" t="s">
        <v>26</v>
      </c>
      <c r="H640" s="30" t="s">
        <v>926</v>
      </c>
      <c r="I640" s="49">
        <v>15018068833</v>
      </c>
      <c r="J640" s="37" t="str">
        <f>_xlfn.DISPIMG("ID_828F4646DE1D49449EC395418C624803",1)</f>
        <v>=DISPIMG("ID_828F4646DE1D49449EC395418C624803",1)</v>
      </c>
    </row>
    <row r="641" ht="51" customHeight="1" spans="1:10">
      <c r="A641" s="50"/>
      <c r="B641" s="51"/>
      <c r="C641" s="33"/>
      <c r="D641" s="24" t="s">
        <v>927</v>
      </c>
      <c r="E641" s="25">
        <v>1</v>
      </c>
      <c r="F641" s="17" t="s">
        <v>19</v>
      </c>
      <c r="G641" s="24" t="s">
        <v>222</v>
      </c>
      <c r="H641" s="32"/>
      <c r="I641" s="52"/>
      <c r="J641" s="50"/>
    </row>
    <row r="642" ht="51" customHeight="1" spans="1:10">
      <c r="A642" s="50"/>
      <c r="B642" s="51"/>
      <c r="C642" s="33"/>
      <c r="D642" s="34" t="s">
        <v>928</v>
      </c>
      <c r="E642" s="35">
        <v>5</v>
      </c>
      <c r="F642" s="34" t="s">
        <v>19</v>
      </c>
      <c r="G642" s="34" t="s">
        <v>429</v>
      </c>
      <c r="H642" s="40"/>
      <c r="I642" s="53"/>
      <c r="J642" s="50"/>
    </row>
    <row r="643" ht="32" customHeight="1" spans="1:10">
      <c r="A643" s="17">
        <v>97</v>
      </c>
      <c r="B643" s="45" t="s">
        <v>929</v>
      </c>
      <c r="C643" s="29" t="s">
        <v>930</v>
      </c>
      <c r="D643" s="24" t="s">
        <v>931</v>
      </c>
      <c r="E643" s="25">
        <v>2</v>
      </c>
      <c r="F643" s="24" t="s">
        <v>19</v>
      </c>
      <c r="G643" s="24" t="s">
        <v>41</v>
      </c>
      <c r="H643" s="24" t="s">
        <v>932</v>
      </c>
      <c r="I643" s="24">
        <v>13316192298</v>
      </c>
      <c r="J643" s="20"/>
    </row>
    <row r="644" ht="32" customHeight="1" spans="1:10">
      <c r="A644" s="17"/>
      <c r="B644" s="45"/>
      <c r="C644" s="29"/>
      <c r="D644" s="24" t="s">
        <v>933</v>
      </c>
      <c r="E644" s="17">
        <v>3</v>
      </c>
      <c r="F644" s="24" t="s">
        <v>19</v>
      </c>
      <c r="G644" s="24" t="s">
        <v>41</v>
      </c>
      <c r="H644" s="24"/>
      <c r="I644" s="24"/>
      <c r="J644" s="20"/>
    </row>
    <row r="645" ht="32" customHeight="1" spans="1:10">
      <c r="A645" s="17"/>
      <c r="B645" s="45"/>
      <c r="C645" s="29"/>
      <c r="D645" s="24" t="s">
        <v>934</v>
      </c>
      <c r="E645" s="17">
        <v>3</v>
      </c>
      <c r="F645" s="24" t="s">
        <v>19</v>
      </c>
      <c r="G645" s="24" t="s">
        <v>41</v>
      </c>
      <c r="H645" s="24"/>
      <c r="I645" s="24"/>
      <c r="J645" s="20"/>
    </row>
    <row r="646" ht="32" customHeight="1" spans="1:10">
      <c r="A646" s="17"/>
      <c r="B646" s="45"/>
      <c r="C646" s="29"/>
      <c r="D646" s="24" t="s">
        <v>935</v>
      </c>
      <c r="E646" s="17">
        <v>3</v>
      </c>
      <c r="F646" s="24" t="s">
        <v>19</v>
      </c>
      <c r="G646" s="24" t="s">
        <v>41</v>
      </c>
      <c r="H646" s="24"/>
      <c r="I646" s="24"/>
      <c r="J646" s="20"/>
    </row>
    <row r="647" ht="32" customHeight="1" spans="1:10">
      <c r="A647" s="17"/>
      <c r="B647" s="45"/>
      <c r="C647" s="29"/>
      <c r="D647" s="24" t="s">
        <v>936</v>
      </c>
      <c r="E647" s="17">
        <v>3</v>
      </c>
      <c r="F647" s="24" t="s">
        <v>19</v>
      </c>
      <c r="G647" s="24" t="s">
        <v>41</v>
      </c>
      <c r="H647" s="24"/>
      <c r="I647" s="24"/>
      <c r="J647" s="20"/>
    </row>
    <row r="648" ht="17" customHeight="1" spans="1:10">
      <c r="A648" s="54">
        <v>98</v>
      </c>
      <c r="B648" s="55" t="s">
        <v>937</v>
      </c>
      <c r="C648" s="55" t="s">
        <v>938</v>
      </c>
      <c r="D648" s="54" t="s">
        <v>48</v>
      </c>
      <c r="E648" s="54">
        <v>1</v>
      </c>
      <c r="F648" s="24" t="s">
        <v>19</v>
      </c>
      <c r="G648" s="54" t="s">
        <v>939</v>
      </c>
      <c r="H648" s="56" t="s">
        <v>940</v>
      </c>
      <c r="I648" s="56" t="s">
        <v>941</v>
      </c>
      <c r="J648" s="56"/>
    </row>
    <row r="649" ht="17" customHeight="1" spans="1:10">
      <c r="A649" s="54"/>
      <c r="B649" s="55"/>
      <c r="C649" s="54"/>
      <c r="D649" s="54" t="s">
        <v>206</v>
      </c>
      <c r="E649" s="54">
        <v>3</v>
      </c>
      <c r="F649" s="24" t="s">
        <v>19</v>
      </c>
      <c r="G649" s="54"/>
      <c r="H649" s="57"/>
      <c r="I649" s="57"/>
      <c r="J649" s="57"/>
    </row>
    <row r="650" ht="17" customHeight="1" spans="1:10">
      <c r="A650" s="54"/>
      <c r="B650" s="55"/>
      <c r="C650" s="54"/>
      <c r="D650" s="54" t="s">
        <v>86</v>
      </c>
      <c r="E650" s="54">
        <v>2</v>
      </c>
      <c r="F650" s="24" t="s">
        <v>19</v>
      </c>
      <c r="G650" s="54"/>
      <c r="H650" s="57"/>
      <c r="I650" s="57"/>
      <c r="J650" s="57"/>
    </row>
    <row r="651" ht="17" customHeight="1" spans="1:10">
      <c r="A651" s="54"/>
      <c r="B651" s="55"/>
      <c r="C651" s="54"/>
      <c r="D651" s="54" t="s">
        <v>83</v>
      </c>
      <c r="E651" s="54">
        <v>2</v>
      </c>
      <c r="F651" s="24" t="s">
        <v>19</v>
      </c>
      <c r="G651" s="54"/>
      <c r="H651" s="57"/>
      <c r="I651" s="57"/>
      <c r="J651" s="57"/>
    </row>
    <row r="652" ht="17" customHeight="1" spans="1:10">
      <c r="A652" s="54"/>
      <c r="B652" s="55"/>
      <c r="C652" s="54"/>
      <c r="D652" s="54" t="s">
        <v>942</v>
      </c>
      <c r="E652" s="54">
        <v>1</v>
      </c>
      <c r="F652" s="24" t="s">
        <v>19</v>
      </c>
      <c r="G652" s="54"/>
      <c r="H652" s="57"/>
      <c r="I652" s="57"/>
      <c r="J652" s="57"/>
    </row>
    <row r="653" ht="17" customHeight="1" spans="1:10">
      <c r="A653" s="54"/>
      <c r="B653" s="55"/>
      <c r="C653" s="54"/>
      <c r="D653" s="54" t="s">
        <v>73</v>
      </c>
      <c r="E653" s="54">
        <v>1</v>
      </c>
      <c r="F653" s="24" t="s">
        <v>19</v>
      </c>
      <c r="G653" s="54"/>
      <c r="H653" s="57"/>
      <c r="I653" s="57"/>
      <c r="J653" s="57"/>
    </row>
    <row r="654" ht="17" customHeight="1" spans="1:10">
      <c r="A654" s="54"/>
      <c r="B654" s="55"/>
      <c r="C654" s="54"/>
      <c r="D654" s="54" t="s">
        <v>943</v>
      </c>
      <c r="E654" s="54">
        <v>1</v>
      </c>
      <c r="F654" s="24" t="s">
        <v>19</v>
      </c>
      <c r="G654" s="54"/>
      <c r="H654" s="58"/>
      <c r="I654" s="58"/>
      <c r="J654" s="58"/>
    </row>
    <row r="655" ht="44" customHeight="1" spans="1:10">
      <c r="A655" s="17">
        <v>99</v>
      </c>
      <c r="B655" s="18" t="s">
        <v>944</v>
      </c>
      <c r="C655" s="59" t="s">
        <v>945</v>
      </c>
      <c r="D655" s="59" t="s">
        <v>946</v>
      </c>
      <c r="E655" s="59">
        <v>2</v>
      </c>
      <c r="F655" s="59" t="s">
        <v>19</v>
      </c>
      <c r="G655" s="59" t="s">
        <v>837</v>
      </c>
      <c r="H655" s="36" t="s">
        <v>947</v>
      </c>
      <c r="I655" s="36">
        <v>15790592837</v>
      </c>
      <c r="J655" s="37"/>
    </row>
    <row r="656" ht="44" customHeight="1" spans="1:10">
      <c r="A656" s="17"/>
      <c r="B656" s="18"/>
      <c r="C656" s="59"/>
      <c r="D656" s="59" t="s">
        <v>948</v>
      </c>
      <c r="E656" s="59">
        <v>10</v>
      </c>
      <c r="F656" s="59" t="s">
        <v>19</v>
      </c>
      <c r="G656" s="59" t="s">
        <v>841</v>
      </c>
      <c r="H656" s="60"/>
      <c r="I656" s="60"/>
      <c r="J656" s="50"/>
    </row>
    <row r="657" ht="44" customHeight="1" spans="1:10">
      <c r="A657" s="17"/>
      <c r="B657" s="18"/>
      <c r="C657" s="59"/>
      <c r="D657" s="59" t="s">
        <v>949</v>
      </c>
      <c r="E657" s="59">
        <v>2</v>
      </c>
      <c r="F657" s="59" t="s">
        <v>65</v>
      </c>
      <c r="G657" s="59" t="s">
        <v>841</v>
      </c>
      <c r="H657" s="61"/>
      <c r="I657" s="61"/>
      <c r="J657" s="47"/>
    </row>
    <row r="660" spans="1:10">
      <c r="C660" s="62"/>
    </row>
  </sheetData>
  <autoFilter xmlns:etc="http://www.wps.cn/officeDocument/2017/etCustomData" ref="A1:M662" etc:filterBottomFollowUsedRange="0">
    <extLst/>
  </autoFilter>
  <mergeCells count="536">
    <mergeCell ref="A1:J1"/>
    <mergeCell ref="A3:A13"/>
    <mergeCell ref="A14:A22"/>
    <mergeCell ref="A23:A27"/>
    <mergeCell ref="A28:A39"/>
    <mergeCell ref="A40:A46"/>
    <mergeCell ref="A47:A55"/>
    <mergeCell ref="A56:A65"/>
    <mergeCell ref="A66:A79"/>
    <mergeCell ref="A80:A99"/>
    <mergeCell ref="A100:A107"/>
    <mergeCell ref="A108:A118"/>
    <mergeCell ref="A119:A122"/>
    <mergeCell ref="A123:A132"/>
    <mergeCell ref="A133:A137"/>
    <mergeCell ref="A138:A142"/>
    <mergeCell ref="A143:A152"/>
    <mergeCell ref="A153:A157"/>
    <mergeCell ref="A158:A167"/>
    <mergeCell ref="A168:A172"/>
    <mergeCell ref="A173:A177"/>
    <mergeCell ref="A178:A183"/>
    <mergeCell ref="A184:A187"/>
    <mergeCell ref="A188:A207"/>
    <mergeCell ref="A208:A215"/>
    <mergeCell ref="A216:A221"/>
    <mergeCell ref="A222:A232"/>
    <mergeCell ref="A233:A237"/>
    <mergeCell ref="A238:A241"/>
    <mergeCell ref="A242:A243"/>
    <mergeCell ref="A244:A247"/>
    <mergeCell ref="A248:A253"/>
    <mergeCell ref="A254:A256"/>
    <mergeCell ref="A257:A261"/>
    <mergeCell ref="A263:A265"/>
    <mergeCell ref="A266:A268"/>
    <mergeCell ref="A269:A271"/>
    <mergeCell ref="A272:A274"/>
    <mergeCell ref="A275:A292"/>
    <mergeCell ref="A293:A294"/>
    <mergeCell ref="A295:A313"/>
    <mergeCell ref="A314:A318"/>
    <mergeCell ref="A319:A320"/>
    <mergeCell ref="A321:A324"/>
    <mergeCell ref="A325:A327"/>
    <mergeCell ref="A328:A332"/>
    <mergeCell ref="A333:A338"/>
    <mergeCell ref="A339:A341"/>
    <mergeCell ref="A342:A358"/>
    <mergeCell ref="A359:A367"/>
    <mergeCell ref="A368:A371"/>
    <mergeCell ref="A372:A378"/>
    <mergeCell ref="A379:A387"/>
    <mergeCell ref="A388:A390"/>
    <mergeCell ref="A391:A400"/>
    <mergeCell ref="A401:A419"/>
    <mergeCell ref="A420:A430"/>
    <mergeCell ref="A431:A438"/>
    <mergeCell ref="A439:A445"/>
    <mergeCell ref="A446:A449"/>
    <mergeCell ref="A450:A453"/>
    <mergeCell ref="A454:A459"/>
    <mergeCell ref="A461:A464"/>
    <mergeCell ref="A465:A477"/>
    <mergeCell ref="A479:A484"/>
    <mergeCell ref="A485:A490"/>
    <mergeCell ref="A491:A494"/>
    <mergeCell ref="A495:A500"/>
    <mergeCell ref="A501:A507"/>
    <mergeCell ref="A508:A518"/>
    <mergeCell ref="A519:A524"/>
    <mergeCell ref="A525:A527"/>
    <mergeCell ref="A528:A533"/>
    <mergeCell ref="A534:A542"/>
    <mergeCell ref="A543:A547"/>
    <mergeCell ref="A548:A556"/>
    <mergeCell ref="A557:A559"/>
    <mergeCell ref="A560:A563"/>
    <mergeCell ref="A564:A567"/>
    <mergeCell ref="A568:A591"/>
    <mergeCell ref="A592:A609"/>
    <mergeCell ref="A610:A615"/>
    <mergeCell ref="A616:A622"/>
    <mergeCell ref="A623:A631"/>
    <mergeCell ref="A633:A636"/>
    <mergeCell ref="A638:A639"/>
    <mergeCell ref="A640:A642"/>
    <mergeCell ref="A643:A647"/>
    <mergeCell ref="A648:A654"/>
    <mergeCell ref="A655:A657"/>
    <mergeCell ref="B3:B13"/>
    <mergeCell ref="B14:B22"/>
    <mergeCell ref="B23:B27"/>
    <mergeCell ref="B28:B39"/>
    <mergeCell ref="B40:B46"/>
    <mergeCell ref="B47:B55"/>
    <mergeCell ref="B56:B65"/>
    <mergeCell ref="B66:B79"/>
    <mergeCell ref="B80:B99"/>
    <mergeCell ref="B100:B107"/>
    <mergeCell ref="B108:B118"/>
    <mergeCell ref="B119:B122"/>
    <mergeCell ref="B123:B132"/>
    <mergeCell ref="B133:B137"/>
    <mergeCell ref="B138:B142"/>
    <mergeCell ref="B143:B152"/>
    <mergeCell ref="B153:B157"/>
    <mergeCell ref="B158:B167"/>
    <mergeCell ref="B168:B172"/>
    <mergeCell ref="B173:B177"/>
    <mergeCell ref="B178:B183"/>
    <mergeCell ref="B184:B187"/>
    <mergeCell ref="B188:B207"/>
    <mergeCell ref="B208:B215"/>
    <mergeCell ref="B216:B221"/>
    <mergeCell ref="B222:B232"/>
    <mergeCell ref="B233:B237"/>
    <mergeCell ref="B238:B241"/>
    <mergeCell ref="B242:B243"/>
    <mergeCell ref="B244:B247"/>
    <mergeCell ref="B248:B253"/>
    <mergeCell ref="B254:B256"/>
    <mergeCell ref="B257:B261"/>
    <mergeCell ref="B263:B265"/>
    <mergeCell ref="B266:B268"/>
    <mergeCell ref="B269:B271"/>
    <mergeCell ref="B272:B274"/>
    <mergeCell ref="B275:B292"/>
    <mergeCell ref="B293:B294"/>
    <mergeCell ref="B295:B313"/>
    <mergeCell ref="B314:B318"/>
    <mergeCell ref="B319:B320"/>
    <mergeCell ref="B321:B324"/>
    <mergeCell ref="B325:B327"/>
    <mergeCell ref="B328:B332"/>
    <mergeCell ref="B333:B338"/>
    <mergeCell ref="B339:B341"/>
    <mergeCell ref="B342:B358"/>
    <mergeCell ref="B359:B367"/>
    <mergeCell ref="B368:B371"/>
    <mergeCell ref="B372:B378"/>
    <mergeCell ref="B379:B387"/>
    <mergeCell ref="B388:B390"/>
    <mergeCell ref="B391:B400"/>
    <mergeCell ref="B401:B419"/>
    <mergeCell ref="B420:B430"/>
    <mergeCell ref="B431:B438"/>
    <mergeCell ref="B439:B445"/>
    <mergeCell ref="B446:B449"/>
    <mergeCell ref="B450:B453"/>
    <mergeCell ref="B454:B459"/>
    <mergeCell ref="B461:B464"/>
    <mergeCell ref="B465:B477"/>
    <mergeCell ref="B479:B484"/>
    <mergeCell ref="B485:B490"/>
    <mergeCell ref="B491:B494"/>
    <mergeCell ref="B495:B500"/>
    <mergeCell ref="B501:B507"/>
    <mergeCell ref="B508:B518"/>
    <mergeCell ref="B519:B524"/>
    <mergeCell ref="B525:B527"/>
    <mergeCell ref="B528:B533"/>
    <mergeCell ref="B534:B542"/>
    <mergeCell ref="B543:B547"/>
    <mergeCell ref="B548:B556"/>
    <mergeCell ref="B557:B559"/>
    <mergeCell ref="B560:B563"/>
    <mergeCell ref="B564:B567"/>
    <mergeCell ref="B568:B591"/>
    <mergeCell ref="B592:B609"/>
    <mergeCell ref="B610:B615"/>
    <mergeCell ref="B616:B622"/>
    <mergeCell ref="B623:B631"/>
    <mergeCell ref="B633:B636"/>
    <mergeCell ref="B638:B639"/>
    <mergeCell ref="B640:B642"/>
    <mergeCell ref="B643:B647"/>
    <mergeCell ref="B648:B654"/>
    <mergeCell ref="B655:B657"/>
    <mergeCell ref="C3:C13"/>
    <mergeCell ref="C14:C22"/>
    <mergeCell ref="C23:C27"/>
    <mergeCell ref="C28:C39"/>
    <mergeCell ref="C40:C46"/>
    <mergeCell ref="C47:C55"/>
    <mergeCell ref="C56:C65"/>
    <mergeCell ref="C66:C79"/>
    <mergeCell ref="C80:C99"/>
    <mergeCell ref="C100:C107"/>
    <mergeCell ref="C108:C118"/>
    <mergeCell ref="C119:C122"/>
    <mergeCell ref="C123:C132"/>
    <mergeCell ref="C133:C137"/>
    <mergeCell ref="C138:C142"/>
    <mergeCell ref="C143:C152"/>
    <mergeCell ref="C153:C157"/>
    <mergeCell ref="C158:C167"/>
    <mergeCell ref="C168:C172"/>
    <mergeCell ref="C173:C177"/>
    <mergeCell ref="C178:C183"/>
    <mergeCell ref="C184:C187"/>
    <mergeCell ref="C188:C207"/>
    <mergeCell ref="C208:C215"/>
    <mergeCell ref="C216:C221"/>
    <mergeCell ref="C222:C232"/>
    <mergeCell ref="C233:C237"/>
    <mergeCell ref="C238:C241"/>
    <mergeCell ref="C242:C243"/>
    <mergeCell ref="C244:C247"/>
    <mergeCell ref="C248:C253"/>
    <mergeCell ref="C254:C256"/>
    <mergeCell ref="C257:C261"/>
    <mergeCell ref="C263:C265"/>
    <mergeCell ref="C266:C268"/>
    <mergeCell ref="C269:C271"/>
    <mergeCell ref="C272:C274"/>
    <mergeCell ref="C275:C292"/>
    <mergeCell ref="C293:C294"/>
    <mergeCell ref="C295:C313"/>
    <mergeCell ref="C314:C318"/>
    <mergeCell ref="C319:C320"/>
    <mergeCell ref="C321:C324"/>
    <mergeCell ref="C325:C327"/>
    <mergeCell ref="C328:C332"/>
    <mergeCell ref="C333:C338"/>
    <mergeCell ref="C339:C341"/>
    <mergeCell ref="C342:C358"/>
    <mergeCell ref="C359:C367"/>
    <mergeCell ref="C368:C371"/>
    <mergeCell ref="C372:C378"/>
    <mergeCell ref="C379:C387"/>
    <mergeCell ref="C388:C390"/>
    <mergeCell ref="C391:C400"/>
    <mergeCell ref="C401:C419"/>
    <mergeCell ref="C420:C430"/>
    <mergeCell ref="C431:C438"/>
    <mergeCell ref="C439:C445"/>
    <mergeCell ref="C446:C449"/>
    <mergeCell ref="C450:C453"/>
    <mergeCell ref="C454:C459"/>
    <mergeCell ref="C461:C464"/>
    <mergeCell ref="C465:C477"/>
    <mergeCell ref="C479:C484"/>
    <mergeCell ref="C485:C490"/>
    <mergeCell ref="C491:C494"/>
    <mergeCell ref="C495:C500"/>
    <mergeCell ref="C501:C507"/>
    <mergeCell ref="C508:C518"/>
    <mergeCell ref="C519:C524"/>
    <mergeCell ref="C525:C527"/>
    <mergeCell ref="C528:C533"/>
    <mergeCell ref="C534:C542"/>
    <mergeCell ref="C543:C547"/>
    <mergeCell ref="C548:C556"/>
    <mergeCell ref="C557:C559"/>
    <mergeCell ref="C560:C563"/>
    <mergeCell ref="C564:C567"/>
    <mergeCell ref="C568:C591"/>
    <mergeCell ref="C592:C609"/>
    <mergeCell ref="C610:C615"/>
    <mergeCell ref="C616:C622"/>
    <mergeCell ref="C623:C631"/>
    <mergeCell ref="C633:C636"/>
    <mergeCell ref="C638:C639"/>
    <mergeCell ref="C640:C642"/>
    <mergeCell ref="C643:C647"/>
    <mergeCell ref="C648:C654"/>
    <mergeCell ref="C655:C657"/>
    <mergeCell ref="G648:G654"/>
    <mergeCell ref="H3:H13"/>
    <mergeCell ref="H14:H22"/>
    <mergeCell ref="H23:H27"/>
    <mergeCell ref="H28:H39"/>
    <mergeCell ref="H40:H46"/>
    <mergeCell ref="H47:H55"/>
    <mergeCell ref="H56:H65"/>
    <mergeCell ref="H66:H79"/>
    <mergeCell ref="H80:H99"/>
    <mergeCell ref="H100:H107"/>
    <mergeCell ref="H108:H118"/>
    <mergeCell ref="H119:H122"/>
    <mergeCell ref="H123:H132"/>
    <mergeCell ref="H133:H137"/>
    <mergeCell ref="H138:H142"/>
    <mergeCell ref="H143:H152"/>
    <mergeCell ref="H153:H157"/>
    <mergeCell ref="H158:H167"/>
    <mergeCell ref="H168:H172"/>
    <mergeCell ref="H173:H177"/>
    <mergeCell ref="H178:H183"/>
    <mergeCell ref="H184:H187"/>
    <mergeCell ref="H188:H207"/>
    <mergeCell ref="H208:H215"/>
    <mergeCell ref="H216:H221"/>
    <mergeCell ref="H222:H232"/>
    <mergeCell ref="H233:H237"/>
    <mergeCell ref="H238:H241"/>
    <mergeCell ref="H242:H243"/>
    <mergeCell ref="H244:H247"/>
    <mergeCell ref="H248:H253"/>
    <mergeCell ref="H254:H256"/>
    <mergeCell ref="H257:H261"/>
    <mergeCell ref="H263:H265"/>
    <mergeCell ref="H266:H268"/>
    <mergeCell ref="H269:H271"/>
    <mergeCell ref="H272:H274"/>
    <mergeCell ref="H275:H292"/>
    <mergeCell ref="H293:H294"/>
    <mergeCell ref="H295:H313"/>
    <mergeCell ref="H314:H318"/>
    <mergeCell ref="H319:H320"/>
    <mergeCell ref="H321:H324"/>
    <mergeCell ref="H325:H327"/>
    <mergeCell ref="H328:H332"/>
    <mergeCell ref="H333:H338"/>
    <mergeCell ref="H339:H341"/>
    <mergeCell ref="H342:H358"/>
    <mergeCell ref="H359:H367"/>
    <mergeCell ref="H368:H371"/>
    <mergeCell ref="H372:H378"/>
    <mergeCell ref="H379:H387"/>
    <mergeCell ref="H388:H390"/>
    <mergeCell ref="H391:H400"/>
    <mergeCell ref="H401:H419"/>
    <mergeCell ref="H420:H430"/>
    <mergeCell ref="H431:H438"/>
    <mergeCell ref="H439:H445"/>
    <mergeCell ref="H446:H449"/>
    <mergeCell ref="H450:H453"/>
    <mergeCell ref="H454:H459"/>
    <mergeCell ref="H461:H464"/>
    <mergeCell ref="H465:H477"/>
    <mergeCell ref="H479:H484"/>
    <mergeCell ref="H485:H490"/>
    <mergeCell ref="H491:H494"/>
    <mergeCell ref="H495:H500"/>
    <mergeCell ref="H501:H507"/>
    <mergeCell ref="H508:H518"/>
    <mergeCell ref="H519:H524"/>
    <mergeCell ref="H525:H527"/>
    <mergeCell ref="H528:H533"/>
    <mergeCell ref="H534:H542"/>
    <mergeCell ref="H543:H547"/>
    <mergeCell ref="H548:H556"/>
    <mergeCell ref="H557:H559"/>
    <mergeCell ref="H560:H563"/>
    <mergeCell ref="H564:H567"/>
    <mergeCell ref="H568:H591"/>
    <mergeCell ref="H592:H609"/>
    <mergeCell ref="H610:H615"/>
    <mergeCell ref="H616:H622"/>
    <mergeCell ref="H623:H631"/>
    <mergeCell ref="H633:H636"/>
    <mergeCell ref="H638:H639"/>
    <mergeCell ref="H640:H642"/>
    <mergeCell ref="H643:H647"/>
    <mergeCell ref="H648:H654"/>
    <mergeCell ref="H655:H657"/>
    <mergeCell ref="I3:I13"/>
    <mergeCell ref="I14:I22"/>
    <mergeCell ref="I23:I27"/>
    <mergeCell ref="I28:I39"/>
    <mergeCell ref="I40:I46"/>
    <mergeCell ref="I47:I55"/>
    <mergeCell ref="I56:I65"/>
    <mergeCell ref="I66:I79"/>
    <mergeCell ref="I80:I99"/>
    <mergeCell ref="I100:I107"/>
    <mergeCell ref="I108:I118"/>
    <mergeCell ref="I119:I122"/>
    <mergeCell ref="I123:I132"/>
    <mergeCell ref="I133:I137"/>
    <mergeCell ref="I138:I142"/>
    <mergeCell ref="I143:I152"/>
    <mergeCell ref="I153:I157"/>
    <mergeCell ref="I158:I167"/>
    <mergeCell ref="I168:I172"/>
    <mergeCell ref="I173:I177"/>
    <mergeCell ref="I178:I183"/>
    <mergeCell ref="I184:I187"/>
    <mergeCell ref="I188:I207"/>
    <mergeCell ref="I208:I215"/>
    <mergeCell ref="I216:I221"/>
    <mergeCell ref="I222:I232"/>
    <mergeCell ref="I233:I237"/>
    <mergeCell ref="I238:I241"/>
    <mergeCell ref="I242:I243"/>
    <mergeCell ref="I244:I247"/>
    <mergeCell ref="I248:I253"/>
    <mergeCell ref="I254:I256"/>
    <mergeCell ref="I257:I261"/>
    <mergeCell ref="I263:I265"/>
    <mergeCell ref="I266:I268"/>
    <mergeCell ref="I269:I271"/>
    <mergeCell ref="I272:I274"/>
    <mergeCell ref="I275:I292"/>
    <mergeCell ref="I293:I294"/>
    <mergeCell ref="I295:I313"/>
    <mergeCell ref="I314:I318"/>
    <mergeCell ref="I319:I320"/>
    <mergeCell ref="I321:I324"/>
    <mergeCell ref="I325:I327"/>
    <mergeCell ref="I328:I332"/>
    <mergeCell ref="I333:I338"/>
    <mergeCell ref="I339:I341"/>
    <mergeCell ref="I342:I358"/>
    <mergeCell ref="I359:I367"/>
    <mergeCell ref="I368:I371"/>
    <mergeCell ref="I372:I378"/>
    <mergeCell ref="I379:I387"/>
    <mergeCell ref="I388:I390"/>
    <mergeCell ref="I391:I400"/>
    <mergeCell ref="I401:I419"/>
    <mergeCell ref="I420:I430"/>
    <mergeCell ref="I431:I438"/>
    <mergeCell ref="I439:I445"/>
    <mergeCell ref="I446:I449"/>
    <mergeCell ref="I450:I453"/>
    <mergeCell ref="I454:I459"/>
    <mergeCell ref="I461:I464"/>
    <mergeCell ref="I465:I477"/>
    <mergeCell ref="I479:I484"/>
    <mergeCell ref="I485:I490"/>
    <mergeCell ref="I491:I494"/>
    <mergeCell ref="I495:I500"/>
    <mergeCell ref="I501:I507"/>
    <mergeCell ref="I508:I518"/>
    <mergeCell ref="I519:I524"/>
    <mergeCell ref="I525:I527"/>
    <mergeCell ref="I528:I533"/>
    <mergeCell ref="I534:I542"/>
    <mergeCell ref="I543:I547"/>
    <mergeCell ref="I548:I556"/>
    <mergeCell ref="I557:I559"/>
    <mergeCell ref="I560:I563"/>
    <mergeCell ref="I564:I567"/>
    <mergeCell ref="I568:I591"/>
    <mergeCell ref="I592:I609"/>
    <mergeCell ref="I610:I615"/>
    <mergeCell ref="I616:I622"/>
    <mergeCell ref="I623:I631"/>
    <mergeCell ref="I633:I636"/>
    <mergeCell ref="I638:I639"/>
    <mergeCell ref="I640:I642"/>
    <mergeCell ref="I643:I647"/>
    <mergeCell ref="I648:I654"/>
    <mergeCell ref="I655:I657"/>
    <mergeCell ref="J3:J13"/>
    <mergeCell ref="J14:J22"/>
    <mergeCell ref="J23:J27"/>
    <mergeCell ref="J28:J39"/>
    <mergeCell ref="J40:J46"/>
    <mergeCell ref="J47:J55"/>
    <mergeCell ref="J56:J65"/>
    <mergeCell ref="J66:J79"/>
    <mergeCell ref="J80:J99"/>
    <mergeCell ref="J100:J107"/>
    <mergeCell ref="J108:J118"/>
    <mergeCell ref="J119:J122"/>
    <mergeCell ref="J123:J132"/>
    <mergeCell ref="J133:J137"/>
    <mergeCell ref="J138:J142"/>
    <mergeCell ref="J143:J152"/>
    <mergeCell ref="J153:J157"/>
    <mergeCell ref="J158:J167"/>
    <mergeCell ref="J168:J172"/>
    <mergeCell ref="J173:J177"/>
    <mergeCell ref="J178:J183"/>
    <mergeCell ref="J184:J187"/>
    <mergeCell ref="J188:J207"/>
    <mergeCell ref="J208:J215"/>
    <mergeCell ref="J216:J221"/>
    <mergeCell ref="J222:J232"/>
    <mergeCell ref="J233:J237"/>
    <mergeCell ref="J238:J241"/>
    <mergeCell ref="J242:J243"/>
    <mergeCell ref="J244:J247"/>
    <mergeCell ref="J248:J253"/>
    <mergeCell ref="J254:J256"/>
    <mergeCell ref="J257:J261"/>
    <mergeCell ref="J263:J265"/>
    <mergeCell ref="J266:J268"/>
    <mergeCell ref="J269:J271"/>
    <mergeCell ref="J272:J274"/>
    <mergeCell ref="J275:J292"/>
    <mergeCell ref="J293:J294"/>
    <mergeCell ref="J295:J313"/>
    <mergeCell ref="J314:J318"/>
    <mergeCell ref="J319:J320"/>
    <mergeCell ref="J321:J324"/>
    <mergeCell ref="J325:J327"/>
    <mergeCell ref="J328:J332"/>
    <mergeCell ref="J333:J338"/>
    <mergeCell ref="J339:J341"/>
    <mergeCell ref="J342:J358"/>
    <mergeCell ref="J359:J367"/>
    <mergeCell ref="J368:J371"/>
    <mergeCell ref="J372:J378"/>
    <mergeCell ref="J379:J387"/>
    <mergeCell ref="J388:J390"/>
    <mergeCell ref="J391:J400"/>
    <mergeCell ref="J401:J419"/>
    <mergeCell ref="J420:J430"/>
    <mergeCell ref="J431:J438"/>
    <mergeCell ref="J439:J445"/>
    <mergeCell ref="J446:J449"/>
    <mergeCell ref="J450:J453"/>
    <mergeCell ref="J454:J459"/>
    <mergeCell ref="J461:J464"/>
    <mergeCell ref="J465:J477"/>
    <mergeCell ref="J479:J484"/>
    <mergeCell ref="J485:J490"/>
    <mergeCell ref="J491:J494"/>
    <mergeCell ref="J495:J500"/>
    <mergeCell ref="J501:J507"/>
    <mergeCell ref="J508:J518"/>
    <mergeCell ref="J519:J524"/>
    <mergeCell ref="J525:J527"/>
    <mergeCell ref="J528:J533"/>
    <mergeCell ref="J534:J542"/>
    <mergeCell ref="J543:J547"/>
    <mergeCell ref="J548:J556"/>
    <mergeCell ref="J557:J559"/>
    <mergeCell ref="J560:J563"/>
    <mergeCell ref="J564:J567"/>
    <mergeCell ref="J568:J591"/>
    <mergeCell ref="J592:J609"/>
    <mergeCell ref="J610:J615"/>
    <mergeCell ref="J616:J622"/>
    <mergeCell ref="J623:J631"/>
    <mergeCell ref="J633:J636"/>
    <mergeCell ref="J638:J639"/>
    <mergeCell ref="J640:J642"/>
    <mergeCell ref="J643:J647"/>
    <mergeCell ref="J648:J654"/>
    <mergeCell ref="J655:J657"/>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649" sqref="K649:K655"/>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649" sqref="K649:K65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2026-10-19T09:26:54Z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878A9FE7B3B34820B33A242ED4757695_12</vt:lpwstr>
  </property>
  <property fmtid="{D5CDD505-2E9C-101B-9397-08002B2CF9AE}" pid="4" name="CalculationRule">
    <vt:i4>0</vt:i4>
  </property>
</Properties>
</file>